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nhv\OneDrive\Desktop\"/>
    </mc:Choice>
  </mc:AlternateContent>
  <bookViews>
    <workbookView xWindow="0" yWindow="0" windowWidth="23040" windowHeight="9192" firstSheet="1" activeTab="4"/>
  </bookViews>
  <sheets>
    <sheet name="foxz" sheetId="7" state="veryHidden" r:id="rId1"/>
    <sheet name="ĐỊNH MỨC HT" sheetId="11" r:id="rId2"/>
    <sheet name="TH CHUNG" sheetId="4" r:id="rId3"/>
    <sheet name="TH" sheetId="3" r:id="rId4"/>
    <sheet name="CÂY TRỒNG" sheetId="10" r:id="rId5"/>
    <sheet name="THỦY SẢN" sheetId="8" r:id="rId6"/>
    <sheet name="VẬT NUÔI" sheetId="9" r:id="rId7"/>
  </sheets>
  <externalReferences>
    <externalReference r:id="rId8"/>
  </externalReferences>
  <definedNames>
    <definedName name="_xlnm._FilterDatabase" localSheetId="3" hidden="1">TH!#REF!</definedName>
    <definedName name="bg">[1]Bảng!$B$3:$E$22</definedName>
    <definedName name="_xlnm.Print_Titles" localSheetId="3">TH!#REF!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9" i="10" l="1"/>
  <c r="L107" i="10" l="1"/>
  <c r="J59" i="10" l="1"/>
  <c r="J60" i="10"/>
  <c r="J61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74" i="10"/>
  <c r="J75" i="10"/>
  <c r="J76" i="10"/>
  <c r="J77" i="10"/>
  <c r="J78" i="10"/>
  <c r="J79" i="10"/>
  <c r="J80" i="10"/>
  <c r="J81" i="10"/>
  <c r="J82" i="10"/>
  <c r="J83" i="10"/>
  <c r="J84" i="10"/>
  <c r="J85" i="10"/>
  <c r="J86" i="10"/>
  <c r="J87" i="10"/>
  <c r="J88" i="10"/>
  <c r="J89" i="10"/>
  <c r="J90" i="10"/>
  <c r="J91" i="10"/>
  <c r="J92" i="10"/>
  <c r="J93" i="10"/>
  <c r="J94" i="10"/>
  <c r="J95" i="10"/>
  <c r="J96" i="10"/>
  <c r="J97" i="10"/>
  <c r="J98" i="10"/>
  <c r="J99" i="10"/>
  <c r="J100" i="10"/>
  <c r="J101" i="10"/>
  <c r="J102" i="10"/>
  <c r="J103" i="10"/>
  <c r="J104" i="10"/>
  <c r="J30" i="10"/>
  <c r="J31" i="10"/>
  <c r="J32" i="10"/>
  <c r="J33" i="10"/>
  <c r="J34" i="10"/>
  <c r="J35" i="10"/>
  <c r="J36" i="10"/>
  <c r="J37" i="10"/>
  <c r="J38" i="10"/>
  <c r="J39" i="10"/>
  <c r="J40" i="10"/>
  <c r="J41" i="10"/>
  <c r="J42" i="10"/>
  <c r="J43" i="10"/>
  <c r="J44" i="10"/>
  <c r="J45" i="10"/>
  <c r="J46" i="10"/>
  <c r="J47" i="10"/>
  <c r="J48" i="10"/>
  <c r="J49" i="10"/>
  <c r="J50" i="10"/>
  <c r="J51" i="10"/>
  <c r="J52" i="10"/>
  <c r="J53" i="10"/>
  <c r="J54" i="10"/>
  <c r="J55" i="10"/>
  <c r="J56" i="10"/>
  <c r="J57" i="10"/>
  <c r="J58" i="10"/>
  <c r="J23" i="10"/>
  <c r="J24" i="10"/>
  <c r="J25" i="10"/>
  <c r="J26" i="10"/>
  <c r="J27" i="10"/>
  <c r="J28" i="10"/>
  <c r="J29" i="10"/>
  <c r="J19" i="10"/>
  <c r="J20" i="10"/>
  <c r="J21" i="10"/>
  <c r="J22" i="10"/>
  <c r="J10" i="10"/>
  <c r="J11" i="10"/>
  <c r="J12" i="10"/>
  <c r="J13" i="10"/>
  <c r="J14" i="10"/>
  <c r="J15" i="10"/>
  <c r="J16" i="10"/>
  <c r="J17" i="10"/>
  <c r="J18" i="10"/>
  <c r="J8" i="10"/>
  <c r="J9" i="10"/>
  <c r="J7" i="10"/>
  <c r="J6" i="10"/>
  <c r="G105" i="10" l="1"/>
  <c r="I105" i="10"/>
  <c r="J105" i="10" l="1"/>
  <c r="G38" i="9" l="1"/>
  <c r="H14" i="8"/>
  <c r="G14" i="8"/>
  <c r="G18" i="3" l="1"/>
  <c r="C17" i="3"/>
  <c r="C16" i="3"/>
  <c r="C15" i="3"/>
  <c r="C14" i="3"/>
  <c r="C13" i="3"/>
  <c r="C12" i="3"/>
  <c r="C11" i="3"/>
  <c r="C10" i="3"/>
  <c r="C9" i="3"/>
  <c r="C8" i="3"/>
  <c r="C7" i="3"/>
  <c r="E18" i="3" l="1"/>
  <c r="G13" i="3"/>
  <c r="H15" i="3" l="1"/>
  <c r="H11" i="3"/>
  <c r="F10" i="3"/>
  <c r="F14" i="3"/>
  <c r="F16" i="3"/>
  <c r="F17" i="3"/>
  <c r="H14" i="3" l="1"/>
  <c r="H13" i="3"/>
  <c r="H12" i="3"/>
  <c r="F9" i="3"/>
  <c r="J14" i="8"/>
  <c r="J38" i="9"/>
  <c r="D12" i="3"/>
  <c r="H18" i="3"/>
  <c r="F18" i="3"/>
  <c r="I8" i="3"/>
  <c r="I17" i="3"/>
  <c r="I16" i="3"/>
  <c r="I15" i="3"/>
  <c r="I14" i="3"/>
  <c r="I13" i="3"/>
  <c r="I12" i="3"/>
  <c r="I11" i="3"/>
  <c r="I10" i="3"/>
  <c r="I9" i="3"/>
  <c r="I7" i="3"/>
  <c r="I18" i="3" l="1"/>
  <c r="C18" i="3"/>
  <c r="D11" i="3" l="1"/>
  <c r="J11" i="3" s="1"/>
  <c r="D10" i="3"/>
  <c r="J10" i="3" s="1"/>
  <c r="D14" i="3"/>
  <c r="J14" i="3" s="1"/>
  <c r="D17" i="3"/>
  <c r="J17" i="3" s="1"/>
  <c r="D8" i="3"/>
  <c r="J8" i="3" s="1"/>
  <c r="J12" i="3"/>
  <c r="D13" i="3"/>
  <c r="J13" i="3" s="1"/>
  <c r="D15" i="3"/>
  <c r="J15" i="3" s="1"/>
  <c r="D16" i="3"/>
  <c r="J16" i="3" s="1"/>
  <c r="D7" i="3"/>
  <c r="J7" i="3" s="1"/>
  <c r="D9" i="3"/>
  <c r="J9" i="3" s="1"/>
  <c r="J18" i="3" l="1"/>
  <c r="D18" i="3"/>
</calcChain>
</file>

<file path=xl/sharedStrings.xml><?xml version="1.0" encoding="utf-8"?>
<sst xmlns="http://schemas.openxmlformats.org/spreadsheetml/2006/main" count="639" uniqueCount="262">
  <si>
    <t>Stt</t>
  </si>
  <si>
    <t xml:space="preserve">Họ và tên </t>
  </si>
  <si>
    <t>Địa chỉ thường trú</t>
  </si>
  <si>
    <r>
      <t xml:space="preserve">Số lượng </t>
    </r>
    <r>
      <rPr>
        <i/>
        <sz val="12"/>
        <color theme="1"/>
        <rFont val="Times New Roman"/>
        <family val="1"/>
      </rPr>
      <t>(ha,con)</t>
    </r>
  </si>
  <si>
    <r>
      <t>Mức độ
 thiệt hại</t>
    </r>
    <r>
      <rPr>
        <i/>
        <sz val="12"/>
        <color theme="1"/>
        <rFont val="Times New Roman"/>
        <family val="1"/>
      </rPr>
      <t xml:space="preserve"> (%)</t>
    </r>
  </si>
  <si>
    <t>Loại cây trồng, vật nuôi bị thiệt hại(*)</t>
  </si>
  <si>
    <t>Địa chỉ thửa đất</t>
  </si>
  <si>
    <t>Tân Lập</t>
  </si>
  <si>
    <t>Tân Bình</t>
  </si>
  <si>
    <t>Thôn Tân Lập</t>
  </si>
  <si>
    <t>Số TK Agribank 
SHi</t>
  </si>
  <si>
    <t>Mã</t>
  </si>
  <si>
    <t>LN1</t>
  </si>
  <si>
    <t>LN3</t>
  </si>
  <si>
    <t>LN2</t>
  </si>
  <si>
    <t>HN3</t>
  </si>
  <si>
    <t>Nguyễn Thành Lập</t>
  </si>
  <si>
    <t>Mắc ca 5 năm (thời kỳ kinh doanh), 
không có khả năng khôi phục)</t>
  </si>
  <si>
    <t>Có GCN: 5016,7m2</t>
  </si>
  <si>
    <t>mắc ca 7 năm  (thời kỳ kinh doanh)
thiệt hại nhưng cây không chết</t>
  </si>
  <si>
    <t>Có 2 GCN:3789,4+4441,7m2</t>
  </si>
  <si>
    <t>Lương Văn Thượng</t>
  </si>
  <si>
    <t>Có GCN: 25902,7m2</t>
  </si>
  <si>
    <t>bắp 2 tháng (cận thu hoạch)</t>
  </si>
  <si>
    <t>Dương Đức Hợi</t>
  </si>
  <si>
    <t>cà phê 1 năm( thời kỳ kiến thiết cơ bản)</t>
  </si>
  <si>
    <t>Có GCN: 10795,1m2</t>
  </si>
  <si>
    <t>Nguyễn Công Lý</t>
  </si>
  <si>
    <t>Mắc ca (4 năm) (thời kỳ kiến thiết cơ bản)</t>
  </si>
  <si>
    <t>Có GCN: 4248,8m2</t>
  </si>
  <si>
    <t>Hà Anh Hào</t>
  </si>
  <si>
    <t>Tân An</t>
  </si>
  <si>
    <t>Có GCN: 7670,4m2</t>
  </si>
  <si>
    <t>HN2</t>
  </si>
  <si>
    <t>HN1</t>
  </si>
  <si>
    <t>Tân Sơn</t>
  </si>
  <si>
    <t>Bắp cận thu hoạch</t>
  </si>
  <si>
    <t>Cây cà phê ở thời kỳ kiến thiết cơ bản</t>
  </si>
  <si>
    <t xml:space="preserve"> Cá nuôi bán thâm canh trong ao nước ngọt</t>
  </si>
  <si>
    <t>Cây mắc ca ở thời kỳ kinh doanh thiệt hại làm cây không có khả năng phục hồi trở lại trạng thái ban đầu</t>
  </si>
  <si>
    <t>Sầu Riêng kiến thiết cơ bản</t>
  </si>
  <si>
    <t>Cây cà phê ở thời kỳ kinh doanh thiệt hại làm cây không có khả năng phịc hồi trạng thái ban đầu</t>
  </si>
  <si>
    <t>Cây tiêu ở thời kỳ kinh doanh thiệt hại làm cây không có khả năng phục hồi trở lại trạng thái ban đầu</t>
  </si>
  <si>
    <t>Cây cao su ở thời kỳ kinh doanh thiệt hại làm cây không có khả năng phục hồi trở lại trạng thái ban đầu</t>
  </si>
  <si>
    <t>TS1</t>
  </si>
  <si>
    <t>LU3</t>
  </si>
  <si>
    <t>Thôn 2/4</t>
  </si>
  <si>
    <t>TS3</t>
  </si>
  <si>
    <t>Buôn Zô</t>
  </si>
  <si>
    <t>LU2</t>
  </si>
  <si>
    <t>Tân Yên</t>
  </si>
  <si>
    <t>GC2</t>
  </si>
  <si>
    <t>Doãn Ngọc Chinh</t>
  </si>
  <si>
    <t>Cao su ở thời kỳ kinh doanh thiệt hại đến năng suất thu hoạch nhưng cây không chết</t>
  </si>
  <si>
    <t>Dương Văn Huỳnh</t>
  </si>
  <si>
    <t>Mắc ca ở thời kỳ kinh doanh thiệt hại làm chết cây hoặc đánh giá là cây không còn khả năng phục hồi trở lại trạng thái bình thường</t>
  </si>
  <si>
    <t xml:space="preserve">Số thửa: 1; Tờ bản đồ số 62 </t>
  </si>
  <si>
    <t>Nguyễn Văn Kiên</t>
  </si>
  <si>
    <t>Số thửa: 37; Tờ bản đồ số 22</t>
  </si>
  <si>
    <t>Dương Văn Túc</t>
  </si>
  <si>
    <t>Cây sầu riêng ở thời kỳ kinh doanh thiệt hại làm chết cây hoặc đánh giá là cây không còn khả năng phục hồi trở lại trạng thái bình thường</t>
  </si>
  <si>
    <t>Số thửa: 20; Tờ bản đồ số 174; Số thửa: 16; Tờ bản đồ số 184</t>
  </si>
  <si>
    <t>Cây tiêu ở thời kỳ kinh doanh thiệt hại làm chết cây hoặc đánh giá là cây không còn khả năng phục hồi trở lại trạng thái bình thường</t>
  </si>
  <si>
    <t>Triệu Văn Cấp</t>
  </si>
  <si>
    <t>Số thửa: 206; Tờ bản đồ số 70</t>
  </si>
  <si>
    <t>Phan Thị Mỹ Dung</t>
  </si>
  <si>
    <t>Sầu riêng ở thời kỳ kinh doanh thiệt hại đến năng suất thu hoạch nhưng cây không chết</t>
  </si>
  <si>
    <t>Số thửa: 544; Tờ bản đồ số 62; Số thửa: 570; Tờ bản đồ số 62</t>
  </si>
  <si>
    <t>Hoàng Văn Ba</t>
  </si>
  <si>
    <t>Số thửa: 22; Tờ bản đồ số 70</t>
  </si>
  <si>
    <t>Phạm Văn Chính</t>
  </si>
  <si>
    <t>Phạm Thành Trung</t>
  </si>
  <si>
    <t>Số thửa: 41; Tờ bản đồ số 70</t>
  </si>
  <si>
    <t>Hồ Văn Tân</t>
  </si>
  <si>
    <t>Ngô Trí Long</t>
  </si>
  <si>
    <t>Chanh dây giai đoạn cận thu hoạch (trên 2/3 thời gian sinh trưởng)</t>
  </si>
  <si>
    <t>Số thửa: 22; Tờ bản đồ số 215</t>
  </si>
  <si>
    <t>Chu Bá Kỳ</t>
  </si>
  <si>
    <t>Số thửa: 15; Tờ bản đồ số 94</t>
  </si>
  <si>
    <t>Cây sắn mỳ đang trong giai đoạn phát triển</t>
  </si>
  <si>
    <t>Hồ Văn Huân</t>
  </si>
  <si>
    <t>Cây cà phê ở thời kỳ kinh doanh thiệt hại làm chết cây hoặc đánh giá là cây không còn khả năng phục hồi trở lại trạng thái bình thường</t>
  </si>
  <si>
    <t>Sầu riêng ở thời kỳ kiến thiết cơ bản</t>
  </si>
  <si>
    <t>Nguyễn Đình Phú</t>
  </si>
  <si>
    <t>Số thửa: 255; Tờ bản đồ số 87</t>
  </si>
  <si>
    <t>Lưu Văn Trường</t>
  </si>
  <si>
    <t>Hồ Văn Thuân</t>
  </si>
  <si>
    <t>Số thửa: 1; Tờ bản đồ số 184; Số thửa: 18; Tờ bản đồ số 184; Số thửa: 15; Tờ bản đồ số 184; Số thửa: 39; Tờ bản đồ số 184; Số thửa: 651; Tờ bản đồ số 70</t>
  </si>
  <si>
    <t>Hoàng Văn May</t>
  </si>
  <si>
    <t>Nguyễn Văn Vui</t>
  </si>
  <si>
    <t>Lành Thị Thiện</t>
  </si>
  <si>
    <t>Số thửa: 658; Tờ bản đồ số 62</t>
  </si>
  <si>
    <t>Cao Đắc Hảng</t>
  </si>
  <si>
    <t>Số thửa: 06; Tờ bản đồ số 191; Số thửa: 13; Tờ bản đồ số 191; Số thửa: 09; Tờ bản đồ số 191; Số thửa: 19; Tờ bản đồ số 183; Số thửa: 18; Tờ bản đồ số 183; Số thửa: 73; Tờ bản đồ số 183</t>
  </si>
  <si>
    <t>Lộc Văn Be</t>
  </si>
  <si>
    <t>Số thửa: 90; Tờ bản đồ số 62</t>
  </si>
  <si>
    <t>Huỳnh Đức Khánh</t>
  </si>
  <si>
    <t>Số thửa: 630; Tờ bản đồ số 70</t>
  </si>
  <si>
    <t>Huỳnh Tấn Phát</t>
  </si>
  <si>
    <t>Buôn Bai</t>
  </si>
  <si>
    <t>TB2</t>
  </si>
  <si>
    <t>HE2</t>
  </si>
  <si>
    <t>TS2</t>
  </si>
  <si>
    <t>HE3</t>
  </si>
  <si>
    <t>Buôn Gao</t>
  </si>
  <si>
    <t>Buôn Bưng A</t>
  </si>
  <si>
    <t>Buôn Học</t>
  </si>
  <si>
    <t>HE1</t>
  </si>
  <si>
    <t>Buôn Bưng B</t>
  </si>
  <si>
    <t>LU1</t>
  </si>
  <si>
    <t>Tên thôn, buôn</t>
  </si>
  <si>
    <t>Cây trồng</t>
  </si>
  <si>
    <t>Vật nuôi</t>
  </si>
  <si>
    <t>Thủy sản</t>
  </si>
  <si>
    <t>Tổng cộng</t>
  </si>
  <si>
    <t>Ghi chú</t>
  </si>
  <si>
    <t>Số hộ</t>
  </si>
  <si>
    <t>Số tiền</t>
  </si>
  <si>
    <t>Thôn Tân An</t>
  </si>
  <si>
    <r>
      <t xml:space="preserve">Số lượng </t>
    </r>
    <r>
      <rPr>
        <i/>
        <sz val="12"/>
        <rFont val="Times New Roman"/>
        <family val="1"/>
      </rPr>
      <t>(ha,con)</t>
    </r>
  </si>
  <si>
    <r>
      <t>Mức độ
 thiệt hại</t>
    </r>
    <r>
      <rPr>
        <i/>
        <sz val="12"/>
        <rFont val="Times New Roman"/>
        <family val="1"/>
      </rPr>
      <t xml:space="preserve"> (%)</t>
    </r>
  </si>
  <si>
    <t>Sô tiền hỗ trợ
(nghìn đồng)</t>
  </si>
  <si>
    <t>Cây trồng/vật nuôi</t>
  </si>
  <si>
    <t>Giai đoạn</t>
  </si>
  <si>
    <t>&gt;=30</t>
  </si>
  <si>
    <t>&gt;70</t>
  </si>
  <si>
    <t>Lúa</t>
  </si>
  <si>
    <t>Sau gieo trồng từ 01 đến 10 ngày (kđ/ha)</t>
  </si>
  <si>
    <t>Sau gieo trồng từ trên 10 ngày đến 45 ngày(kđ/ha)</t>
  </si>
  <si>
    <t>Sau gieo trồng trên 45 ngày (kđ/ha)</t>
  </si>
  <si>
    <t>Cây hàng năm</t>
  </si>
  <si>
    <t>Giai đoạn cây con (gieo trồng đến 1/3 thời gian sinh trưởng) (kđ/ha)</t>
  </si>
  <si>
    <t>Giai đoạn cây đang phát triển (trên 1/3 đến 2/3 thời gian sinh trưởng) (kđ/ha)</t>
  </si>
  <si>
    <t>Giai đoạn cận thu hoạch (trên 2/3 thời gian sinh trưởng) (kđ/ha)</t>
  </si>
  <si>
    <t>Cây lâu năm</t>
  </si>
  <si>
    <t>Vườn cây ở thời kỳ kiến thiết cơ bản (kđ/ha)</t>
  </si>
  <si>
    <t>Nuôi trồng thuỷ sản bán thâm canh, thâm canh trong ao (đầm/hầm): hỗ trợ 60.000.000 đồng/ha diện tích nuôi bị thiệt hại (kđ/ha)</t>
  </si>
  <si>
    <t>Nuôi trồng thuỷ sản trong bể, lồng, bè (tri/100m3) (đ/m3)</t>
  </si>
  <si>
    <t>Nuôi trồng thuỷ sản theo hình thức khác (kđ/ha)</t>
  </si>
  <si>
    <t>Gia cầm</t>
  </si>
  <si>
    <t>GC1</t>
  </si>
  <si>
    <t>Dưới 28 ngày tuổi (kđ/con)</t>
  </si>
  <si>
    <t>Trên 28 ngày tuổi (kđ/con)</t>
  </si>
  <si>
    <t>Heo</t>
  </si>
  <si>
    <t>Lợn nái và lợn đực đang khai thác (kđ/con)</t>
  </si>
  <si>
    <t>Trâu, bò</t>
  </si>
  <si>
    <t>TB1</t>
  </si>
  <si>
    <t>Dưới 06 tháng tuổi (kđ/con)</t>
  </si>
  <si>
    <t>Trên 06 tháng tuổi  (kđ/con)</t>
  </si>
  <si>
    <r>
      <t xml:space="preserve">Vườn cây ở thời kỳ kinh doanh thiệt hại đến năng suất thu hoạch nhưng cây </t>
    </r>
    <r>
      <rPr>
        <sz val="12"/>
        <color rgb="FFFF0000"/>
        <rFont val="Times New Roman"/>
        <family val="1"/>
      </rPr>
      <t>không</t>
    </r>
    <r>
      <rPr>
        <sz val="12"/>
        <color theme="1"/>
        <rFont val="Times New Roman"/>
        <family val="1"/>
      </rPr>
      <t xml:space="preserve"> chết (kđ/ha)</t>
    </r>
  </si>
  <si>
    <r>
      <t xml:space="preserve">Vườn cây ở thời kỳ kinh doanh thiệt hại làm cây </t>
    </r>
    <r>
      <rPr>
        <sz val="12"/>
        <color rgb="FFFF0000"/>
        <rFont val="Times New Roman"/>
        <family val="1"/>
      </rPr>
      <t>chết</t>
    </r>
    <r>
      <rPr>
        <sz val="12"/>
        <color theme="1"/>
        <rFont val="Times New Roman"/>
        <family val="1"/>
      </rPr>
      <t xml:space="preserve"> hoặc được đánh giá là cây không còn khả năng phục hồi trở lại trạng thái bình thường (kđ/ha)</t>
    </r>
  </si>
  <si>
    <t>Số tiền hỗ trợ
(nghìn đồng)</t>
  </si>
  <si>
    <t>(Kèm theo quyết định số       /QĐ-UBND, ngày    /6/2026 của UBND xã Ea Ly)</t>
  </si>
  <si>
    <t>Tổng hợp</t>
  </si>
  <si>
    <t>Địa chỉ nuôi</t>
  </si>
  <si>
    <t>DANH SÁCH TỔNG HỢP HỖ TRỢ ĐỐI VỚI CÂY TRỒNG BỊ THIỆT HẠI DO BÃO SỐ 13 VÀ MƯA LŨ NĂM 2025</t>
  </si>
  <si>
    <t>DANH SÁCH TỔNG HỢP HỖ TRỢ ĐỐI VỚI THỦY SẢN BỊ THIỆT HẠI DO BÃO SỐ 13 VÀ MƯA LŨ NĂM 2025</t>
  </si>
  <si>
    <t>DANH SÁCH TỔNG HỢP HỖ TRỢ ĐỐI VỚI  VẬT NUÔI BỊ THIỆT HẠI DO BÃO SỐ 13 VÀ MƯA LỚN NĂM 2025</t>
  </si>
  <si>
    <t xml:space="preserve">  TỔNG HỢP KẾT QUẢ HỖ TRỢ THIỆT HẠI DO BÃO SỐ 13 VÀ MƯA LŨ NĂM 2025 XÃ EA LY</t>
  </si>
  <si>
    <t>ĐỢT 1</t>
  </si>
  <si>
    <t>(ĐỢT 1)</t>
  </si>
  <si>
    <t>Phụ lục1</t>
  </si>
  <si>
    <t>Phụ lục 2</t>
  </si>
  <si>
    <t>Phụ lục 3</t>
  </si>
  <si>
    <t>Lâm Văn Chiến</t>
  </si>
  <si>
    <t>Đinh Ngọc Hoàn</t>
  </si>
  <si>
    <t>Dương Công Phong</t>
  </si>
  <si>
    <t>Lê Văn Tám</t>
  </si>
  <si>
    <t>Nguyễn Lư</t>
  </si>
  <si>
    <t>Trần Văn Tuấn</t>
  </si>
  <si>
    <t>Cao Cư</t>
  </si>
  <si>
    <t>Lô Thị Thào</t>
  </si>
  <si>
    <t>Võ Đình Huy</t>
  </si>
  <si>
    <t>Nguyễn Văn Phượng</t>
  </si>
  <si>
    <t>Nguyễn Quang Nhật</t>
  </si>
  <si>
    <t>Nông Văn Hùng</t>
  </si>
  <si>
    <t>Nguyễn Văn Mai</t>
  </si>
  <si>
    <t>Bế Ngọc Dịp</t>
  </si>
  <si>
    <t>Nguyễn Khánh Hòa</t>
  </si>
  <si>
    <t>Nguyễn Thanh Khôi</t>
  </si>
  <si>
    <t>Đàm Văn Lực</t>
  </si>
  <si>
    <t>Lành Văn Điện</t>
  </si>
  <si>
    <t>Sầm Văn Phúc</t>
  </si>
  <si>
    <t>Nguyễn Đức Ngừ</t>
  </si>
  <si>
    <t>Hoàng Văn Thông</t>
  </si>
  <si>
    <t>Đinh Văn Chỉnh</t>
  </si>
  <si>
    <t>Nguyễn Thanh Tươi</t>
  </si>
  <si>
    <t>Phùng Thị Đào</t>
  </si>
  <si>
    <t>Bế Ngọc Luân</t>
  </si>
  <si>
    <t>Linh Thị Hảo</t>
  </si>
  <si>
    <t>Cao Má</t>
  </si>
  <si>
    <t>Hoàng Anh Tuấn</t>
  </si>
  <si>
    <t>Nguyễn Ngọc Mỹ</t>
  </si>
  <si>
    <t>Ngô Thị Sơn</t>
  </si>
  <si>
    <t>Buôn Chung</t>
  </si>
  <si>
    <t>Cây Mắc ca ở thời kỳ kinh doanh thiệt hại làm cây chết</t>
  </si>
  <si>
    <t>Cây sầu riêng ở thời kỳ kinh doanh thiệt hại làm cây không chết</t>
  </si>
  <si>
    <t>Cây Mắc ca ở thời kỳ kinh doanh thiệt hại làm cây không có khả năng phục hồi trở lại trạng thái ban đầu</t>
  </si>
  <si>
    <t>Cây Tiêu ở thời kỳ kinh doanh thiệt hại làm cây không có khả năng phục hồi trở lại trạng thái ban đầu</t>
  </si>
  <si>
    <t>Cây Sầu Riên ở thời kỳ kinh doanh thiệt hại làm cây không có khả năng phục hồi trở lại trạng thái ban đầu</t>
  </si>
  <si>
    <t>Cây sầu riêng ở thời kỳ kinh doanh thiệt hại làm cây không có khả năng phục hồi trở lại trạng thái ban đầu</t>
  </si>
  <si>
    <t>Cây sầu riêng kiến thiết cơ bản</t>
  </si>
  <si>
    <t>Cầy mì cận thu hoạch</t>
  </si>
  <si>
    <t>Cây cao su kiến thiết cơ bản</t>
  </si>
  <si>
    <t>Cây Bắp giai đoạn đang phát triển</t>
  </si>
  <si>
    <t>Cây cà phê ở thời kỳ kinh doanh thiệt hại làm cây không có khả năng phục hồi trở lại trạng thái ban đầu</t>
  </si>
  <si>
    <t>Cây cà phê ở kiến thiết cơ bản</t>
  </si>
  <si>
    <t>Cây cao su ở thời kỳ kiến thiết cơ bản</t>
  </si>
  <si>
    <t>Cây ăn trái ở thời kỳ kinh doanh thiệt hại làm cây không có khả năng phục hồi trở lại trạng thái ban đầu</t>
  </si>
  <si>
    <t>Cây Điều ở thời kỳ kinh doanh thiệt hại làm cây không có khả năng phục hồi trở lại trạng thái ban đầu</t>
  </si>
  <si>
    <t>Cây Sầu Riêng ở thời kỳ kinh doanh thiệt hại làm cây không có khả năng phục hồi trở lại trạng thái ban đầu</t>
  </si>
  <si>
    <t>Bàn Tiến Văn</t>
  </si>
  <si>
    <t>Cây tiêu</t>
  </si>
  <si>
    <t>sắn mì giai đoạn đang phát triển</t>
  </si>
  <si>
    <t>4606205019053</t>
  </si>
  <si>
    <t>Số thửa: 51; Tờ bản đồ số 22</t>
  </si>
  <si>
    <t>Số thửa: 74; Tờ bản đồ số 26</t>
  </si>
  <si>
    <t>Số thửa: 70; Tờ bản đồ số 26</t>
  </si>
  <si>
    <t>Số thửa: 08; Tờ bản đồ số 184</t>
  </si>
  <si>
    <t>Số thửa: 65; Tờ bản đồ số 183</t>
  </si>
  <si>
    <t>Số thửa: 533; Tờ bản đồ số 70</t>
  </si>
  <si>
    <t>Số thửa: 545; Tờ bản đồ số 70</t>
  </si>
  <si>
    <t>Số thửa: 2; Tờ bản đồ số 72</t>
  </si>
  <si>
    <t>4606205021452</t>
  </si>
  <si>
    <t>4606205021453</t>
  </si>
  <si>
    <t>4606205021454</t>
  </si>
  <si>
    <t>Số thửa: 268; Tờ bản đồ số 41</t>
  </si>
  <si>
    <t>Số thửa: 11; Tờ bản đồ số 79</t>
  </si>
  <si>
    <t>Số thửa: 11; Tờ bản đồ số 184</t>
  </si>
  <si>
    <t>Số thửa: 140; Tờ bản đồ số 86</t>
  </si>
  <si>
    <t>Số thửa: 136; Tờ bản đồ số 86</t>
  </si>
  <si>
    <t>Số thửa: 3; Tờ bản đồ số 16</t>
  </si>
  <si>
    <t>Số thửa: 208; Tờ bản đồ số 70</t>
  </si>
  <si>
    <t>Cây Chanh dây ở thời kỳ kinh doanh thiệt hại nhưng cây không chết</t>
  </si>
  <si>
    <t>Lô Văn Khìn</t>
  </si>
  <si>
    <t>Câyổi ăn trái ở thời kỳ kinh doanh thiệt hại làm cây không có khả năng phục hồi trở lại trạng thái ban đầu</t>
  </si>
  <si>
    <t>Tân  Yên</t>
  </si>
  <si>
    <t>Ksor Hờ Lơm</t>
  </si>
  <si>
    <t>4606205175890</t>
  </si>
  <si>
    <t>4606205101030</t>
  </si>
  <si>
    <t>4606231001372</t>
  </si>
  <si>
    <t>4606231001373</t>
  </si>
  <si>
    <t>4606231001374</t>
  </si>
  <si>
    <t>4604205179136</t>
  </si>
  <si>
    <t>4606205043869</t>
  </si>
  <si>
    <t>4606205043870</t>
  </si>
  <si>
    <t>4606215045435</t>
  </si>
  <si>
    <t>4606215045436</t>
  </si>
  <si>
    <t>4606215045437</t>
  </si>
  <si>
    <t>4606205015920</t>
  </si>
  <si>
    <t>4606205015921</t>
  </si>
  <si>
    <t>4606205015922</t>
  </si>
  <si>
    <t>4606205015923</t>
  </si>
  <si>
    <t>4606205075140</t>
  </si>
  <si>
    <t>4606205071257</t>
  </si>
  <si>
    <t>4606205071258</t>
  </si>
  <si>
    <t>4606205130783</t>
  </si>
  <si>
    <t>4606205001347</t>
  </si>
  <si>
    <t>(ĐỢT 2)</t>
  </si>
  <si>
    <t>Số thửa: 408; Tờ bản đồ số 70</t>
  </si>
  <si>
    <t>CT</t>
  </si>
  <si>
    <t>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</si>
</sst>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₫_-;\-* #,##0.00\ _₫_-;_-* &quot;-&quot;??\ _₫_-;_-@_-"/>
    <numFmt numFmtId="165" formatCode="_(* #,##0.00_);_(* \(#,##0.00\);_(* &quot;-&quot;??_);_(@_)"/>
    <numFmt numFmtId="166" formatCode="_(* #,##0_);_(* \(#,##0\);_(* &quot;-&quot;??_);_(@_)"/>
    <numFmt numFmtId="167" formatCode="0.0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</font>
    <font>
      <sz val="12"/>
      <name val="Times New Roman"/>
      <family val="1"/>
    </font>
    <font>
      <sz val="12"/>
      <color theme="1"/>
      <name val="Calibri Light"/>
      <family val="1"/>
      <scheme val="major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F3F59F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35">
    <xf numFmtId="0" fontId="0" fillId="0" borderId="0" xfId="0"/>
    <xf numFmtId="0" fontId="2" fillId="0" borderId="0" xfId="0" applyFont="1"/>
    <xf numFmtId="1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166" fontId="2" fillId="0" borderId="1" xfId="1" applyNumberFormat="1" applyFont="1" applyBorder="1" applyAlignment="1">
      <alignment horizontal="right" vertical="center"/>
    </xf>
    <xf numFmtId="166" fontId="2" fillId="0" borderId="0" xfId="0" applyNumberFormat="1" applyFo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2" fillId="0" borderId="0" xfId="0" applyFont="1" applyFill="1"/>
    <xf numFmtId="0" fontId="6" fillId="0" borderId="0" xfId="0" applyFont="1"/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/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166" fontId="6" fillId="0" borderId="0" xfId="0" applyNumberFormat="1" applyFont="1"/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/>
    </xf>
    <xf numFmtId="166" fontId="2" fillId="0" borderId="0" xfId="0" applyNumberFormat="1" applyFont="1" applyFill="1"/>
    <xf numFmtId="0" fontId="11" fillId="0" borderId="0" xfId="0" applyFont="1"/>
    <xf numFmtId="0" fontId="11" fillId="0" borderId="0" xfId="0" applyFont="1" applyAlignment="1">
      <alignment horizontal="left"/>
    </xf>
    <xf numFmtId="1" fontId="11" fillId="0" borderId="0" xfId="0" applyNumberFormat="1" applyFont="1"/>
    <xf numFmtId="0" fontId="10" fillId="0" borderId="1" xfId="0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166" fontId="11" fillId="0" borderId="1" xfId="1" applyNumberFormat="1" applyFont="1" applyBorder="1" applyAlignment="1">
      <alignment horizontal="left"/>
    </xf>
    <xf numFmtId="166" fontId="11" fillId="0" borderId="1" xfId="1" applyNumberFormat="1" applyFont="1" applyBorder="1"/>
    <xf numFmtId="166" fontId="11" fillId="0" borderId="1" xfId="1" applyNumberFormat="1" applyFont="1" applyBorder="1" applyAlignment="1"/>
    <xf numFmtId="166" fontId="11" fillId="0" borderId="1" xfId="1" applyNumberFormat="1" applyFont="1" applyBorder="1" applyAlignment="1">
      <alignment horizontal="right" vertical="center"/>
    </xf>
    <xf numFmtId="0" fontId="11" fillId="0" borderId="0" xfId="0" quotePrefix="1" applyFont="1"/>
    <xf numFmtId="166" fontId="11" fillId="0" borderId="1" xfId="1" applyNumberFormat="1" applyFont="1" applyBorder="1" applyAlignment="1">
      <alignment horizontal="right"/>
    </xf>
    <xf numFmtId="0" fontId="11" fillId="0" borderId="1" xfId="0" applyFont="1" applyBorder="1" applyAlignment="1">
      <alignment horizontal="left" vertical="center"/>
    </xf>
    <xf numFmtId="166" fontId="11" fillId="0" borderId="1" xfId="1" applyNumberFormat="1" applyFont="1" applyBorder="1" applyAlignment="1">
      <alignment vertical="center"/>
    </xf>
    <xf numFmtId="166" fontId="11" fillId="0" borderId="1" xfId="1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166" fontId="11" fillId="0" borderId="1" xfId="1" applyNumberFormat="1" applyFont="1" applyBorder="1" applyAlignment="1">
      <alignment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166" fontId="10" fillId="0" borderId="1" xfId="0" applyNumberFormat="1" applyFont="1" applyBorder="1" applyAlignment="1">
      <alignment horizontal="left"/>
    </xf>
    <xf numFmtId="0" fontId="10" fillId="0" borderId="0" xfId="0" applyFont="1"/>
    <xf numFmtId="0" fontId="1" fillId="0" borderId="1" xfId="0" applyFont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166" fontId="2" fillId="0" borderId="0" xfId="1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66" fontId="2" fillId="0" borderId="2" xfId="1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5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2" fillId="7" borderId="2" xfId="0" applyFont="1" applyFill="1" applyBorder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2" fillId="8" borderId="2" xfId="0" applyFont="1" applyFill="1" applyBorder="1" applyAlignment="1">
      <alignment horizontal="left" vertical="center"/>
    </xf>
    <xf numFmtId="167" fontId="7" fillId="0" borderId="0" xfId="0" applyNumberFormat="1" applyFont="1" applyAlignment="1">
      <alignment horizontal="center"/>
    </xf>
    <xf numFmtId="167" fontId="7" fillId="0" borderId="0" xfId="0" applyNumberFormat="1" applyFont="1"/>
    <xf numFmtId="166" fontId="10" fillId="0" borderId="1" xfId="0" applyNumberFormat="1" applyFont="1" applyBorder="1"/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6" fontId="8" fillId="0" borderId="1" xfId="0" applyNumberFormat="1" applyFont="1" applyBorder="1"/>
    <xf numFmtId="0" fontId="8" fillId="0" borderId="1" xfId="0" applyFont="1" applyBorder="1" applyAlignment="1">
      <alignment horizontal="center"/>
    </xf>
    <xf numFmtId="167" fontId="8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6" fontId="1" fillId="0" borderId="1" xfId="0" applyNumberFormat="1" applyFont="1" applyFill="1" applyBorder="1"/>
    <xf numFmtId="0" fontId="2" fillId="0" borderId="0" xfId="0" applyFont="1" applyAlignment="1">
      <alignment horizontal="center" wrapText="1"/>
    </xf>
    <xf numFmtId="0" fontId="13" fillId="0" borderId="0" xfId="0" applyFont="1"/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" xfId="1" quotePrefix="1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  <xf numFmtId="165" fontId="1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1" xfId="0" quotePrefix="1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66" fontId="1" fillId="0" borderId="1" xfId="1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TH/Downloads/3.%20M&#7851;u%2002-TH%20BU&#212;N%20B&#431;NG%20(Nghi&#7879;m%20thu-%20H&#7843;i%20(CV)%2011h%2010.9.'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ảng"/>
      <sheetName val="TH"/>
      <sheetName val="CT"/>
      <sheetName val="VN"/>
      <sheetName val="TS"/>
    </sheetNames>
    <sheetDataSet>
      <sheetData sheetId="0">
        <row r="3">
          <cell r="B3" t="str">
            <v>LU1</v>
          </cell>
          <cell r="C3" t="str">
            <v>Sau gieo trồng từ 01 đến 10 ngày (kđ/ha)</v>
          </cell>
          <cell r="D3">
            <v>3000</v>
          </cell>
          <cell r="E3">
            <v>6000</v>
          </cell>
        </row>
        <row r="4">
          <cell r="B4" t="str">
            <v>LU2</v>
          </cell>
          <cell r="C4" t="str">
            <v>Sau gieo trồng từ trên 10 ngày đến 45 ngày(kđ/ha)</v>
          </cell>
          <cell r="D4">
            <v>4000</v>
          </cell>
          <cell r="E4">
            <v>8000</v>
          </cell>
        </row>
        <row r="5">
          <cell r="B5" t="str">
            <v>LU3</v>
          </cell>
          <cell r="C5" t="str">
            <v>Sau gieo trồng trên 45 ngày (kđ/ha)</v>
          </cell>
          <cell r="D5">
            <v>5000</v>
          </cell>
          <cell r="E5">
            <v>10000</v>
          </cell>
        </row>
        <row r="6">
          <cell r="B6" t="str">
            <v>HN1</v>
          </cell>
          <cell r="C6" t="str">
            <v>Giai đoạn cây con (gieo trồng đến 1/3 thời gian sinh trưởng) (kđ/ha)</v>
          </cell>
          <cell r="D6">
            <v>3000</v>
          </cell>
          <cell r="E6">
            <v>6000</v>
          </cell>
        </row>
        <row r="7">
          <cell r="B7" t="str">
            <v>HN2</v>
          </cell>
          <cell r="C7" t="str">
            <v>Giai đoạn cây đang phát triển (trên 1/3 đến 2/3 thời gian sinh trưởng) (kđ/ha)</v>
          </cell>
          <cell r="D7">
            <v>5000</v>
          </cell>
          <cell r="E7">
            <v>10000</v>
          </cell>
        </row>
        <row r="8">
          <cell r="B8" t="str">
            <v>MHN2</v>
          </cell>
          <cell r="C8" t="str">
            <v>Mía giai đoạn đang phát triển</v>
          </cell>
          <cell r="D8">
            <v>0</v>
          </cell>
          <cell r="E8">
            <v>0</v>
          </cell>
        </row>
        <row r="9">
          <cell r="B9" t="str">
            <v>HN3</v>
          </cell>
          <cell r="C9" t="str">
            <v>Giai đoạn cận thu hoạch (trên 2/3 thời gian sinh trưởng) (kđ/ha)</v>
          </cell>
          <cell r="D9">
            <v>7500</v>
          </cell>
          <cell r="E9">
            <v>15000</v>
          </cell>
        </row>
        <row r="10">
          <cell r="B10" t="str">
            <v>LN1</v>
          </cell>
          <cell r="C10" t="str">
            <v>Vườn cây ở thời kỳ kiến thiết cơ bản (kđ/ha)</v>
          </cell>
          <cell r="D10">
            <v>6000</v>
          </cell>
          <cell r="E10">
            <v>12000</v>
          </cell>
        </row>
        <row r="11">
          <cell r="B11" t="str">
            <v>LN2</v>
          </cell>
          <cell r="C11" t="str">
            <v>Vườn cây ở thời kỳ kinh doanh thiệt hại đến năng suất thu hoạch nhưng cây không chết (kđ/ha)</v>
          </cell>
          <cell r="D11">
            <v>10000</v>
          </cell>
          <cell r="E11">
            <v>20000</v>
          </cell>
        </row>
        <row r="12">
          <cell r="B12" t="str">
            <v>LN3</v>
          </cell>
          <cell r="C12" t="str">
            <v>Vườn cây ở thời kỳ kinh doanh thiệt hại làm cây chết hoặc được đánh giá là cây không còn khả năng phục hồi trở lại trạng thái bình thường (kđ/ha)</v>
          </cell>
          <cell r="D12">
            <v>15000</v>
          </cell>
          <cell r="E12">
            <v>30000</v>
          </cell>
        </row>
        <row r="13">
          <cell r="B13" t="str">
            <v>TS1</v>
          </cell>
          <cell r="C13" t="str">
            <v>Nuôi trồng thuỷ sản bán thâm canh, thâm canh trong ao (đầm/hầm): hỗ trợ 60.000.000 đồng/ha diện tích nuôi bị thiệt hại (kđ/ha)</v>
          </cell>
          <cell r="D13">
            <v>60000</v>
          </cell>
          <cell r="E13">
            <v>60000</v>
          </cell>
        </row>
        <row r="14">
          <cell r="B14" t="str">
            <v>TS2</v>
          </cell>
          <cell r="C14" t="str">
            <v>Nuôi trồng thuỷ sản trong bể, lồng, bè (tri/100m3) (đ/m3)</v>
          </cell>
          <cell r="D14">
            <v>300</v>
          </cell>
          <cell r="E14">
            <v>300</v>
          </cell>
        </row>
        <row r="15">
          <cell r="B15" t="str">
            <v>TS3</v>
          </cell>
          <cell r="C15" t="str">
            <v>Nuôi trồng thuỷ sản theo hình thức khác (kđ/ha)</v>
          </cell>
          <cell r="D15">
            <v>15000</v>
          </cell>
          <cell r="E15">
            <v>15000</v>
          </cell>
        </row>
        <row r="16">
          <cell r="B16" t="str">
            <v>GC1</v>
          </cell>
          <cell r="C16" t="str">
            <v>Dưới 28 ngày tuổi (kđ/con)</v>
          </cell>
          <cell r="D16">
            <v>23</v>
          </cell>
          <cell r="E16">
            <v>23</v>
          </cell>
        </row>
        <row r="17">
          <cell r="B17" t="str">
            <v>GC2</v>
          </cell>
          <cell r="C17" t="str">
            <v>Trên 28 ngày tuổi (kđ/con)</v>
          </cell>
          <cell r="D17">
            <v>38</v>
          </cell>
          <cell r="E17">
            <v>38</v>
          </cell>
        </row>
        <row r="18">
          <cell r="B18" t="str">
            <v>HE1</v>
          </cell>
          <cell r="C18" t="str">
            <v>Dưới 28 ngày tuổi (kđ/con)</v>
          </cell>
          <cell r="D18">
            <v>550</v>
          </cell>
          <cell r="E18">
            <v>550</v>
          </cell>
        </row>
        <row r="19">
          <cell r="B19" t="str">
            <v>HE2</v>
          </cell>
          <cell r="C19" t="str">
            <v>Trên 28 ngày tuổi (kđ/con)</v>
          </cell>
          <cell r="D19">
            <v>1060</v>
          </cell>
          <cell r="E19">
            <v>1060</v>
          </cell>
        </row>
        <row r="20">
          <cell r="B20" t="str">
            <v>HE3</v>
          </cell>
          <cell r="C20" t="str">
            <v>Lợn nái và lợn đực đang khai thác (kđ/con)</v>
          </cell>
          <cell r="D20">
            <v>3000</v>
          </cell>
          <cell r="E20">
            <v>3000</v>
          </cell>
        </row>
        <row r="21">
          <cell r="B21" t="str">
            <v>TB1</v>
          </cell>
          <cell r="C21" t="str">
            <v>Dưới 06 tháng tuổi (kđ/con)</v>
          </cell>
          <cell r="D21">
            <v>2250</v>
          </cell>
          <cell r="E21">
            <v>2250</v>
          </cell>
        </row>
        <row r="22">
          <cell r="B22" t="str">
            <v>TB2</v>
          </cell>
          <cell r="C22" t="str">
            <v>Trên 06 tháng tuổi  (kđ/con)</v>
          </cell>
          <cell r="D22">
            <v>5050</v>
          </cell>
          <cell r="E22">
            <v>5050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5"/>
  <sheetViews>
    <sheetView workbookViewId="0">
      <selection activeCell="C25" sqref="C25"/>
    </sheetView>
  </sheetViews>
  <sheetFormatPr defaultColWidth="9.109375" defaultRowHeight="15.6" x14ac:dyDescent="0.3"/>
  <cols>
    <col min="1" max="1" width="19.88671875" style="1" bestFit="1" customWidth="1"/>
    <col min="2" max="2" width="7.109375" style="1" customWidth="1"/>
    <col min="3" max="3" width="83.5546875" style="1" customWidth="1"/>
    <col min="4" max="4" width="11.44140625" style="1" customWidth="1"/>
    <col min="5" max="5" width="11.109375" style="1" customWidth="1"/>
    <col min="6" max="16384" width="9.109375" style="1"/>
  </cols>
  <sheetData>
    <row r="3" spans="1:10" x14ac:dyDescent="0.3">
      <c r="A3" s="59" t="s">
        <v>122</v>
      </c>
      <c r="B3" s="59" t="s">
        <v>11</v>
      </c>
      <c r="C3" s="59" t="s">
        <v>123</v>
      </c>
      <c r="D3" s="59" t="s">
        <v>124</v>
      </c>
      <c r="E3" s="59" t="s">
        <v>125</v>
      </c>
      <c r="F3" s="9"/>
    </row>
    <row r="4" spans="1:10" x14ac:dyDescent="0.3">
      <c r="A4" s="60" t="s">
        <v>126</v>
      </c>
      <c r="B4" s="7" t="s">
        <v>109</v>
      </c>
      <c r="C4" s="7" t="s">
        <v>127</v>
      </c>
      <c r="D4" s="61">
        <v>3000</v>
      </c>
      <c r="E4" s="61">
        <v>6000</v>
      </c>
      <c r="F4" s="14"/>
      <c r="G4" s="14"/>
    </row>
    <row r="5" spans="1:10" x14ac:dyDescent="0.3">
      <c r="A5" s="60" t="s">
        <v>126</v>
      </c>
      <c r="B5" s="7" t="s">
        <v>49</v>
      </c>
      <c r="C5" s="7" t="s">
        <v>128</v>
      </c>
      <c r="D5" s="61">
        <v>4000</v>
      </c>
      <c r="E5" s="61">
        <v>8000</v>
      </c>
      <c r="F5" s="14"/>
      <c r="G5" s="14"/>
    </row>
    <row r="6" spans="1:10" x14ac:dyDescent="0.3">
      <c r="A6" s="62" t="s">
        <v>126</v>
      </c>
      <c r="B6" s="63" t="s">
        <v>45</v>
      </c>
      <c r="C6" s="63" t="s">
        <v>129</v>
      </c>
      <c r="D6" s="64">
        <v>5000</v>
      </c>
      <c r="E6" s="64">
        <v>10000</v>
      </c>
      <c r="F6" s="14"/>
      <c r="G6" s="14"/>
      <c r="H6" s="4"/>
      <c r="I6" s="4"/>
      <c r="J6" s="4"/>
    </row>
    <row r="7" spans="1:10" x14ac:dyDescent="0.3">
      <c r="A7" s="65" t="s">
        <v>130</v>
      </c>
      <c r="B7" s="7" t="s">
        <v>34</v>
      </c>
      <c r="C7" s="7" t="s">
        <v>131</v>
      </c>
      <c r="D7" s="61">
        <v>3000</v>
      </c>
      <c r="E7" s="61">
        <v>6000</v>
      </c>
      <c r="F7" s="14"/>
      <c r="G7" s="14"/>
    </row>
    <row r="8" spans="1:10" x14ac:dyDescent="0.3">
      <c r="A8" s="65" t="s">
        <v>130</v>
      </c>
      <c r="B8" s="7" t="s">
        <v>33</v>
      </c>
      <c r="C8" s="7" t="s">
        <v>132</v>
      </c>
      <c r="D8" s="61">
        <v>5000</v>
      </c>
      <c r="E8" s="61">
        <v>10000</v>
      </c>
      <c r="F8" s="14"/>
      <c r="G8" s="14"/>
    </row>
    <row r="9" spans="1:10" x14ac:dyDescent="0.3">
      <c r="A9" s="66" t="s">
        <v>130</v>
      </c>
      <c r="B9" s="63" t="s">
        <v>15</v>
      </c>
      <c r="C9" s="63" t="s">
        <v>133</v>
      </c>
      <c r="D9" s="64">
        <v>7500</v>
      </c>
      <c r="E9" s="64">
        <v>15000</v>
      </c>
      <c r="F9" s="14"/>
      <c r="G9" s="14"/>
    </row>
    <row r="10" spans="1:10" x14ac:dyDescent="0.3">
      <c r="A10" s="67" t="s">
        <v>134</v>
      </c>
      <c r="B10" s="7" t="s">
        <v>12</v>
      </c>
      <c r="C10" s="7" t="s">
        <v>135</v>
      </c>
      <c r="D10" s="61">
        <v>6000</v>
      </c>
      <c r="E10" s="61">
        <v>12000</v>
      </c>
      <c r="F10" s="14"/>
      <c r="G10" s="14"/>
    </row>
    <row r="11" spans="1:10" x14ac:dyDescent="0.3">
      <c r="A11" s="67" t="s">
        <v>134</v>
      </c>
      <c r="B11" s="7" t="s">
        <v>14</v>
      </c>
      <c r="C11" s="7" t="s">
        <v>149</v>
      </c>
      <c r="D11" s="61">
        <v>10000</v>
      </c>
      <c r="E11" s="61">
        <v>20000</v>
      </c>
      <c r="F11" s="14"/>
      <c r="G11" s="14"/>
    </row>
    <row r="12" spans="1:10" ht="31.2" x14ac:dyDescent="0.3">
      <c r="A12" s="68" t="s">
        <v>134</v>
      </c>
      <c r="B12" s="7" t="s">
        <v>13</v>
      </c>
      <c r="C12" s="69" t="s">
        <v>150</v>
      </c>
      <c r="D12" s="64">
        <v>15000</v>
      </c>
      <c r="E12" s="64">
        <v>30000</v>
      </c>
      <c r="F12" s="14"/>
      <c r="G12" s="14"/>
    </row>
    <row r="13" spans="1:10" ht="31.2" x14ac:dyDescent="0.3">
      <c r="A13" s="70" t="s">
        <v>113</v>
      </c>
      <c r="B13" s="7" t="s">
        <v>44</v>
      </c>
      <c r="C13" s="71" t="s">
        <v>136</v>
      </c>
      <c r="D13" s="61">
        <v>60000</v>
      </c>
      <c r="E13" s="61">
        <v>60000</v>
      </c>
    </row>
    <row r="14" spans="1:10" x14ac:dyDescent="0.3">
      <c r="A14" s="70" t="s">
        <v>113</v>
      </c>
      <c r="B14" s="7" t="s">
        <v>102</v>
      </c>
      <c r="C14" s="72" t="s">
        <v>137</v>
      </c>
      <c r="D14" s="61">
        <v>300</v>
      </c>
      <c r="E14" s="61">
        <v>300</v>
      </c>
    </row>
    <row r="15" spans="1:10" x14ac:dyDescent="0.3">
      <c r="A15" s="73" t="s">
        <v>113</v>
      </c>
      <c r="B15" s="7" t="s">
        <v>47</v>
      </c>
      <c r="C15" s="63" t="s">
        <v>138</v>
      </c>
      <c r="D15" s="64">
        <v>15000</v>
      </c>
      <c r="E15" s="64">
        <v>15000</v>
      </c>
    </row>
    <row r="16" spans="1:10" x14ac:dyDescent="0.3">
      <c r="A16" s="74" t="s">
        <v>139</v>
      </c>
      <c r="B16" s="7" t="s">
        <v>140</v>
      </c>
      <c r="C16" s="75" t="s">
        <v>141</v>
      </c>
      <c r="D16" s="61">
        <v>23</v>
      </c>
      <c r="E16" s="61">
        <v>23</v>
      </c>
    </row>
    <row r="17" spans="1:5" x14ac:dyDescent="0.3">
      <c r="A17" s="76" t="s">
        <v>139</v>
      </c>
      <c r="B17" s="7" t="s">
        <v>51</v>
      </c>
      <c r="C17" s="77" t="s">
        <v>142</v>
      </c>
      <c r="D17" s="64">
        <v>38</v>
      </c>
      <c r="E17" s="64">
        <v>38</v>
      </c>
    </row>
    <row r="18" spans="1:5" x14ac:dyDescent="0.3">
      <c r="A18" s="78" t="s">
        <v>143</v>
      </c>
      <c r="B18" s="7" t="s">
        <v>107</v>
      </c>
      <c r="C18" s="75" t="s">
        <v>141</v>
      </c>
      <c r="D18" s="61">
        <v>550</v>
      </c>
      <c r="E18" s="61">
        <v>550</v>
      </c>
    </row>
    <row r="19" spans="1:5" x14ac:dyDescent="0.3">
      <c r="A19" s="78" t="s">
        <v>143</v>
      </c>
      <c r="B19" s="7" t="s">
        <v>101</v>
      </c>
      <c r="C19" s="75" t="s">
        <v>142</v>
      </c>
      <c r="D19" s="61">
        <v>1060</v>
      </c>
      <c r="E19" s="61">
        <v>1060</v>
      </c>
    </row>
    <row r="20" spans="1:5" x14ac:dyDescent="0.3">
      <c r="A20" s="79" t="s">
        <v>143</v>
      </c>
      <c r="B20" s="7" t="s">
        <v>103</v>
      </c>
      <c r="C20" s="77" t="s">
        <v>144</v>
      </c>
      <c r="D20" s="64">
        <v>3000</v>
      </c>
      <c r="E20" s="64">
        <v>3000</v>
      </c>
    </row>
    <row r="21" spans="1:5" x14ac:dyDescent="0.3">
      <c r="A21" s="80" t="s">
        <v>145</v>
      </c>
      <c r="B21" s="7" t="s">
        <v>146</v>
      </c>
      <c r="C21" s="72" t="s">
        <v>147</v>
      </c>
      <c r="D21" s="61">
        <v>2250</v>
      </c>
      <c r="E21" s="61">
        <v>2250</v>
      </c>
    </row>
    <row r="22" spans="1:5" x14ac:dyDescent="0.3">
      <c r="A22" s="81" t="s">
        <v>145</v>
      </c>
      <c r="B22" s="63" t="s">
        <v>100</v>
      </c>
      <c r="C22" s="63" t="s">
        <v>148</v>
      </c>
      <c r="D22" s="64">
        <v>5050</v>
      </c>
      <c r="E22" s="64">
        <v>5050</v>
      </c>
    </row>
    <row r="23" spans="1:5" x14ac:dyDescent="0.3">
      <c r="A23" s="7"/>
      <c r="B23" s="7"/>
      <c r="C23" s="7"/>
      <c r="D23" s="3"/>
      <c r="E23" s="3"/>
    </row>
    <row r="24" spans="1:5" x14ac:dyDescent="0.3">
      <c r="A24" s="7"/>
      <c r="B24" s="7"/>
      <c r="C24" s="7"/>
      <c r="D24" s="3"/>
      <c r="E24" s="3"/>
    </row>
    <row r="25" spans="1:5" x14ac:dyDescent="0.3">
      <c r="A25" s="7"/>
      <c r="B25" s="7"/>
      <c r="C25" s="3"/>
      <c r="D25" s="3"/>
      <c r="E25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1"/>
  <sheetViews>
    <sheetView zoomScale="70" zoomScaleNormal="70" workbookViewId="0">
      <selection activeCell="G29" sqref="G29"/>
    </sheetView>
  </sheetViews>
  <sheetFormatPr defaultColWidth="9" defaultRowHeight="15.6" x14ac:dyDescent="0.3"/>
  <cols>
    <col min="1" max="2" width="9" style="10"/>
    <col min="3" max="3" width="9" style="12"/>
    <col min="4" max="4" width="9" style="10"/>
    <col min="5" max="5" width="9" style="11"/>
    <col min="6" max="6" width="9" style="10"/>
    <col min="7" max="7" width="9" style="82"/>
    <col min="8" max="8" width="9" style="83"/>
    <col min="9" max="9" width="9" style="12"/>
    <col min="10" max="16384" width="9" style="10"/>
  </cols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Q9" sqref="Q9"/>
    </sheetView>
  </sheetViews>
  <sheetFormatPr defaultColWidth="9.109375" defaultRowHeight="18" x14ac:dyDescent="0.35"/>
  <cols>
    <col min="1" max="1" width="5" style="37" customWidth="1"/>
    <col min="2" max="2" width="19.109375" style="37" bestFit="1" customWidth="1"/>
    <col min="3" max="3" width="7.5546875" style="38" customWidth="1"/>
    <col min="4" max="4" width="17.6640625" style="39" customWidth="1"/>
    <col min="5" max="5" width="8.33203125" style="37" customWidth="1"/>
    <col min="6" max="6" width="14.44140625" style="37" customWidth="1"/>
    <col min="7" max="7" width="8.33203125" style="37" customWidth="1"/>
    <col min="8" max="8" width="13.5546875" style="38" customWidth="1"/>
    <col min="9" max="9" width="8.88671875" style="37" customWidth="1"/>
    <col min="10" max="10" width="16.6640625" style="37" customWidth="1"/>
    <col min="11" max="11" width="17.33203125" style="37" customWidth="1"/>
    <col min="12" max="16384" width="9.109375" style="37"/>
  </cols>
  <sheetData>
    <row r="1" spans="1:12" x14ac:dyDescent="0.35">
      <c r="A1" s="115" t="s">
        <v>158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1:12" x14ac:dyDescent="0.35">
      <c r="A2" s="115" t="s">
        <v>159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</row>
    <row r="3" spans="1:12" x14ac:dyDescent="0.35">
      <c r="A3" s="116" t="s">
        <v>152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</row>
    <row r="4" spans="1:12" ht="13.5" customHeight="1" x14ac:dyDescent="0.35"/>
    <row r="5" spans="1:12" ht="31.5" customHeight="1" x14ac:dyDescent="0.35">
      <c r="A5" s="114" t="s">
        <v>0</v>
      </c>
      <c r="B5" s="114" t="s">
        <v>110</v>
      </c>
      <c r="C5" s="114" t="s">
        <v>111</v>
      </c>
      <c r="D5" s="114"/>
      <c r="E5" s="113" t="s">
        <v>113</v>
      </c>
      <c r="F5" s="113"/>
      <c r="G5" s="114" t="s">
        <v>112</v>
      </c>
      <c r="H5" s="114"/>
      <c r="I5" s="113" t="s">
        <v>114</v>
      </c>
      <c r="J5" s="113"/>
      <c r="K5" s="113" t="s">
        <v>115</v>
      </c>
    </row>
    <row r="6" spans="1:12" x14ac:dyDescent="0.35">
      <c r="A6" s="114"/>
      <c r="B6" s="114"/>
      <c r="C6" s="40" t="s">
        <v>116</v>
      </c>
      <c r="D6" s="41" t="s">
        <v>117</v>
      </c>
      <c r="E6" s="40" t="s">
        <v>116</v>
      </c>
      <c r="F6" s="41" t="s">
        <v>117</v>
      </c>
      <c r="G6" s="40" t="s">
        <v>116</v>
      </c>
      <c r="H6" s="41" t="s">
        <v>117</v>
      </c>
      <c r="I6" s="40" t="s">
        <v>116</v>
      </c>
      <c r="J6" s="41" t="s">
        <v>117</v>
      </c>
      <c r="K6" s="113"/>
    </row>
    <row r="7" spans="1:12" x14ac:dyDescent="0.35">
      <c r="A7" s="42">
        <v>1</v>
      </c>
      <c r="B7" s="43" t="s">
        <v>9</v>
      </c>
      <c r="C7" s="44" t="e">
        <f>'CÂY TRỒNG'!#REF!</f>
        <v>#REF!</v>
      </c>
      <c r="D7" s="45" t="e">
        <f>'CÂY TRỒNG'!#REF!</f>
        <v>#REF!</v>
      </c>
      <c r="E7" s="44">
        <v>0</v>
      </c>
      <c r="F7" s="45">
        <v>0</v>
      </c>
      <c r="G7" s="44">
        <v>0</v>
      </c>
      <c r="H7" s="46">
        <v>0</v>
      </c>
      <c r="I7" s="47" t="e">
        <f>C7+E7+G7</f>
        <v>#REF!</v>
      </c>
      <c r="J7" s="47" t="e">
        <f>D7+F7+H7</f>
        <v>#REF!</v>
      </c>
      <c r="K7" s="45"/>
      <c r="L7" s="48"/>
    </row>
    <row r="8" spans="1:12" x14ac:dyDescent="0.35">
      <c r="A8" s="42">
        <v>2</v>
      </c>
      <c r="B8" s="43" t="s">
        <v>8</v>
      </c>
      <c r="C8" s="44">
        <f>'CÂY TRỒNG'!A40-'CÂY TRỒNG'!A6+1</f>
        <v>0</v>
      </c>
      <c r="D8" s="45">
        <f>'CÂY TRỒNG'!K6</f>
        <v>0</v>
      </c>
      <c r="E8" s="49">
        <v>0</v>
      </c>
      <c r="F8" s="45">
        <v>0</v>
      </c>
      <c r="G8" s="46">
        <v>0</v>
      </c>
      <c r="H8" s="46">
        <v>0</v>
      </c>
      <c r="I8" s="47">
        <f t="shared" ref="I8:I17" si="0">C8+E8+G8</f>
        <v>0</v>
      </c>
      <c r="J8" s="47">
        <f t="shared" ref="J8:J17" si="1">D8+F8+H8</f>
        <v>0</v>
      </c>
      <c r="K8" s="45"/>
      <c r="L8" s="48"/>
    </row>
    <row r="9" spans="1:12" x14ac:dyDescent="0.35">
      <c r="A9" s="42">
        <v>3</v>
      </c>
      <c r="B9" s="43" t="s">
        <v>35</v>
      </c>
      <c r="C9" s="44" t="e">
        <f>'CÂY TRỒNG'!#REF!-'CÂY TRỒNG'!A41+1</f>
        <v>#REF!</v>
      </c>
      <c r="D9" s="45">
        <f>'CÂY TRỒNG'!K41</f>
        <v>0</v>
      </c>
      <c r="E9" s="49">
        <v>5</v>
      </c>
      <c r="F9" s="45">
        <f>SUM('THỦY SẢN'!J6:J9)</f>
        <v>0</v>
      </c>
      <c r="G9" s="45">
        <v>0</v>
      </c>
      <c r="H9" s="44">
        <v>0</v>
      </c>
      <c r="I9" s="47" t="e">
        <f t="shared" si="0"/>
        <v>#REF!</v>
      </c>
      <c r="J9" s="47">
        <f t="shared" si="1"/>
        <v>0</v>
      </c>
      <c r="K9" s="45"/>
    </row>
    <row r="10" spans="1:12" x14ac:dyDescent="0.35">
      <c r="A10" s="42">
        <v>4</v>
      </c>
      <c r="B10" s="50" t="s">
        <v>46</v>
      </c>
      <c r="C10" s="44" t="e">
        <f>'CÂY TRỒNG'!#REF!-'CÂY TRỒNG'!#REF!+1</f>
        <v>#REF!</v>
      </c>
      <c r="D10" s="51" t="e">
        <f>'CÂY TRỒNG'!#REF!</f>
        <v>#REF!</v>
      </c>
      <c r="E10" s="47">
        <v>1</v>
      </c>
      <c r="F10" s="47">
        <f>'THỦY SẢN'!J10</f>
        <v>0</v>
      </c>
      <c r="G10" s="52">
        <v>0</v>
      </c>
      <c r="H10" s="52">
        <v>0</v>
      </c>
      <c r="I10" s="47" t="e">
        <f t="shared" si="0"/>
        <v>#REF!</v>
      </c>
      <c r="J10" s="47" t="e">
        <f t="shared" si="1"/>
        <v>#REF!</v>
      </c>
      <c r="K10" s="45"/>
    </row>
    <row r="11" spans="1:12" x14ac:dyDescent="0.35">
      <c r="A11" s="42">
        <v>5</v>
      </c>
      <c r="B11" s="43" t="s">
        <v>48</v>
      </c>
      <c r="C11" s="44" t="e">
        <f>'CÂY TRỒNG'!#REF!-'CÂY TRỒNG'!#REF!+1</f>
        <v>#REF!</v>
      </c>
      <c r="D11" s="45" t="e">
        <f>'CÂY TRỒNG'!#REF!</f>
        <v>#REF!</v>
      </c>
      <c r="E11" s="49">
        <v>0</v>
      </c>
      <c r="F11" s="45">
        <v>0</v>
      </c>
      <c r="G11" s="46">
        <v>1</v>
      </c>
      <c r="H11" s="46">
        <f>'VẬT NUÔI'!J6</f>
        <v>0</v>
      </c>
      <c r="I11" s="47" t="e">
        <f t="shared" si="0"/>
        <v>#REF!</v>
      </c>
      <c r="J11" s="47" t="e">
        <f t="shared" si="1"/>
        <v>#REF!</v>
      </c>
      <c r="K11" s="45"/>
      <c r="L11" s="48"/>
    </row>
    <row r="12" spans="1:12" x14ac:dyDescent="0.35">
      <c r="A12" s="42">
        <v>6</v>
      </c>
      <c r="B12" s="50" t="s">
        <v>118</v>
      </c>
      <c r="C12" s="44" t="e">
        <f>'CÂY TRỒNG'!#REF!-'CÂY TRỒNG'!#REF!+1</f>
        <v>#REF!</v>
      </c>
      <c r="D12" s="51" t="e">
        <f>'CÂY TRỒNG'!#REF!</f>
        <v>#REF!</v>
      </c>
      <c r="E12" s="47">
        <v>0</v>
      </c>
      <c r="F12" s="47">
        <v>0</v>
      </c>
      <c r="G12" s="52">
        <v>2</v>
      </c>
      <c r="H12" s="52">
        <f>'VẬT NUÔI'!J7+'VẬT NUÔI'!J8</f>
        <v>0</v>
      </c>
      <c r="I12" s="47" t="e">
        <f t="shared" si="0"/>
        <v>#REF!</v>
      </c>
      <c r="J12" s="47" t="e">
        <f t="shared" si="1"/>
        <v>#REF!</v>
      </c>
      <c r="K12" s="45"/>
    </row>
    <row r="13" spans="1:12" x14ac:dyDescent="0.35">
      <c r="A13" s="42">
        <v>7</v>
      </c>
      <c r="B13" s="43" t="s">
        <v>99</v>
      </c>
      <c r="C13" s="44" t="e">
        <f>'CÂY TRỒNG'!#REF!-'CÂY TRỒNG'!#REF!+1</f>
        <v>#REF!</v>
      </c>
      <c r="D13" s="45" t="e">
        <f>'CÂY TRỒNG'!#REF!</f>
        <v>#REF!</v>
      </c>
      <c r="E13" s="49">
        <v>0</v>
      </c>
      <c r="F13" s="45">
        <v>0</v>
      </c>
      <c r="G13" s="44">
        <f>23-4+1</f>
        <v>20</v>
      </c>
      <c r="H13" s="44">
        <f>SUM('VẬT NUÔI'!J9:J33)</f>
        <v>0</v>
      </c>
      <c r="I13" s="47" t="e">
        <f t="shared" si="0"/>
        <v>#REF!</v>
      </c>
      <c r="J13" s="47" t="e">
        <f t="shared" si="1"/>
        <v>#REF!</v>
      </c>
      <c r="K13" s="45"/>
    </row>
    <row r="14" spans="1:12" x14ac:dyDescent="0.35">
      <c r="A14" s="42">
        <v>8</v>
      </c>
      <c r="B14" s="53" t="s">
        <v>105</v>
      </c>
      <c r="C14" s="44" t="e">
        <f>'CÂY TRỒNG'!#REF!-'CÂY TRỒNG'!#REF!+1</f>
        <v>#REF!</v>
      </c>
      <c r="D14" s="45" t="e">
        <f>'CÂY TRỒNG'!#REF!</f>
        <v>#REF!</v>
      </c>
      <c r="E14" s="49">
        <v>1</v>
      </c>
      <c r="F14" s="45">
        <f>'THỦY SẢN'!J11</f>
        <v>0</v>
      </c>
      <c r="G14" s="45">
        <v>1</v>
      </c>
      <c r="H14" s="44">
        <f>'VẬT NUÔI'!J34+'VẬT NUÔI'!J35</f>
        <v>0</v>
      </c>
      <c r="I14" s="47" t="e">
        <f t="shared" si="0"/>
        <v>#REF!</v>
      </c>
      <c r="J14" s="47" t="e">
        <f t="shared" si="1"/>
        <v>#REF!</v>
      </c>
      <c r="K14" s="45"/>
    </row>
    <row r="15" spans="1:12" x14ac:dyDescent="0.35">
      <c r="A15" s="42">
        <v>9</v>
      </c>
      <c r="B15" s="53" t="s">
        <v>108</v>
      </c>
      <c r="C15" s="44" t="e">
        <f>'CÂY TRỒNG'!#REF!-'CÂY TRỒNG'!#REF!+1</f>
        <v>#REF!</v>
      </c>
      <c r="D15" s="45" t="e">
        <f>'CÂY TRỒNG'!#REF!</f>
        <v>#REF!</v>
      </c>
      <c r="E15" s="49">
        <v>0</v>
      </c>
      <c r="F15" s="45">
        <v>0</v>
      </c>
      <c r="G15" s="45">
        <v>2</v>
      </c>
      <c r="H15" s="44">
        <f>'VẬT NUÔI'!J36+'VẬT NUÔI'!J37</f>
        <v>0</v>
      </c>
      <c r="I15" s="47" t="e">
        <f t="shared" si="0"/>
        <v>#REF!</v>
      </c>
      <c r="J15" s="47" t="e">
        <f t="shared" si="1"/>
        <v>#REF!</v>
      </c>
      <c r="K15" s="45"/>
      <c r="L15" s="48"/>
    </row>
    <row r="16" spans="1:12" x14ac:dyDescent="0.35">
      <c r="A16" s="42">
        <v>10</v>
      </c>
      <c r="B16" s="53" t="s">
        <v>104</v>
      </c>
      <c r="C16" s="44" t="e">
        <f>'CÂY TRỒNG'!#REF!-'CÂY TRỒNG'!#REF!+1</f>
        <v>#REF!</v>
      </c>
      <c r="D16" s="45" t="e">
        <f>'CÂY TRỒNG'!#REF!</f>
        <v>#REF!</v>
      </c>
      <c r="E16" s="49">
        <v>1</v>
      </c>
      <c r="F16" s="45">
        <f>'THỦY SẢN'!J12</f>
        <v>0</v>
      </c>
      <c r="G16" s="45">
        <v>0</v>
      </c>
      <c r="H16" s="44">
        <v>0</v>
      </c>
      <c r="I16" s="47" t="e">
        <f t="shared" si="0"/>
        <v>#REF!</v>
      </c>
      <c r="J16" s="47" t="e">
        <f t="shared" si="1"/>
        <v>#REF!</v>
      </c>
      <c r="K16" s="45"/>
      <c r="L16" s="48"/>
    </row>
    <row r="17" spans="1:12" x14ac:dyDescent="0.35">
      <c r="A17" s="42">
        <v>11</v>
      </c>
      <c r="B17" s="50" t="s">
        <v>106</v>
      </c>
      <c r="C17" s="44" t="e">
        <f>'CÂY TRỒNG'!#REF!-'CÂY TRỒNG'!#REF!+1</f>
        <v>#REF!</v>
      </c>
      <c r="D17" s="47" t="e">
        <f>'CÂY TRỒNG'!#REF!</f>
        <v>#REF!</v>
      </c>
      <c r="E17" s="47">
        <v>1</v>
      </c>
      <c r="F17" s="47">
        <f>'THỦY SẢN'!J13</f>
        <v>0</v>
      </c>
      <c r="G17" s="54">
        <v>0</v>
      </c>
      <c r="H17" s="51">
        <v>0</v>
      </c>
      <c r="I17" s="47" t="e">
        <f t="shared" si="0"/>
        <v>#REF!</v>
      </c>
      <c r="J17" s="47" t="e">
        <f t="shared" si="1"/>
        <v>#REF!</v>
      </c>
      <c r="K17" s="45"/>
      <c r="L17" s="48"/>
    </row>
    <row r="18" spans="1:12" s="58" customFormat="1" ht="24" customHeight="1" x14ac:dyDescent="0.3">
      <c r="A18" s="55"/>
      <c r="B18" s="56" t="s">
        <v>114</v>
      </c>
      <c r="C18" s="57" t="e">
        <f t="shared" ref="C18:H18" si="2">SUM(C7:C17)</f>
        <v>#REF!</v>
      </c>
      <c r="D18" s="57" t="e">
        <f t="shared" si="2"/>
        <v>#REF!</v>
      </c>
      <c r="E18" s="57">
        <f t="shared" si="2"/>
        <v>9</v>
      </c>
      <c r="F18" s="57">
        <f t="shared" si="2"/>
        <v>0</v>
      </c>
      <c r="G18" s="57">
        <f t="shared" si="2"/>
        <v>26</v>
      </c>
      <c r="H18" s="57">
        <f t="shared" si="2"/>
        <v>0</v>
      </c>
      <c r="I18" s="57" t="e">
        <f t="shared" ref="I18" si="3">SUM(I7:I17)</f>
        <v>#REF!</v>
      </c>
      <c r="J18" s="57" t="e">
        <f>SUM(J7:J17)</f>
        <v>#REF!</v>
      </c>
      <c r="K18" s="84"/>
    </row>
  </sheetData>
  <mergeCells count="10">
    <mergeCell ref="K5:K6"/>
    <mergeCell ref="G5:H5"/>
    <mergeCell ref="A1:K1"/>
    <mergeCell ref="A2:K2"/>
    <mergeCell ref="A3:K3"/>
    <mergeCell ref="A5:A6"/>
    <mergeCell ref="B5:B6"/>
    <mergeCell ref="C5:D5"/>
    <mergeCell ref="E5:F5"/>
    <mergeCell ref="I5:J5"/>
  </mergeCells>
  <pageMargins left="0.3" right="0.2" top="0.25" bottom="0.2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tabSelected="1" topLeftCell="A97" zoomScale="85" zoomScaleNormal="85" workbookViewId="0">
      <selection activeCell="L110" sqref="L110"/>
    </sheetView>
  </sheetViews>
  <sheetFormatPr defaultColWidth="9" defaultRowHeight="15.6" x14ac:dyDescent="0.3"/>
  <cols>
    <col min="1" max="1" width="4.88671875" style="86" customWidth="1"/>
    <col min="2" max="2" width="27.88671875" style="108" customWidth="1"/>
    <col min="3" max="3" width="14.77734375" style="98" customWidth="1"/>
    <col min="4" max="4" width="20.77734375" style="98" customWidth="1"/>
    <col min="5" max="5" width="51.77734375" style="110" customWidth="1"/>
    <col min="6" max="6" width="37.33203125" style="95" customWidth="1"/>
    <col min="7" max="7" width="9.77734375" style="98" customWidth="1"/>
    <col min="8" max="8" width="12" style="98" customWidth="1"/>
    <col min="9" max="9" width="9" style="98" customWidth="1"/>
    <col min="10" max="10" width="14.77734375" style="86" customWidth="1"/>
    <col min="11" max="11" width="15.21875" style="86" customWidth="1"/>
    <col min="12" max="12" width="13.6640625" style="86" customWidth="1"/>
    <col min="13" max="16384" width="9" style="86"/>
  </cols>
  <sheetData>
    <row r="1" spans="1:11" x14ac:dyDescent="0.3">
      <c r="A1" s="122" t="s">
        <v>161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1" x14ac:dyDescent="0.3">
      <c r="A2" s="120" t="s">
        <v>155</v>
      </c>
      <c r="B2" s="120"/>
      <c r="C2" s="120"/>
      <c r="D2" s="120"/>
      <c r="E2" s="120"/>
      <c r="F2" s="120"/>
      <c r="G2" s="120"/>
      <c r="H2" s="120"/>
      <c r="I2" s="120"/>
      <c r="J2" s="120"/>
    </row>
    <row r="3" spans="1:11" x14ac:dyDescent="0.3">
      <c r="A3" s="120" t="s">
        <v>258</v>
      </c>
      <c r="B3" s="120"/>
      <c r="C3" s="120"/>
      <c r="D3" s="120"/>
      <c r="E3" s="120"/>
      <c r="F3" s="120"/>
      <c r="G3" s="120"/>
      <c r="H3" s="120"/>
      <c r="I3" s="120"/>
      <c r="J3" s="120"/>
    </row>
    <row r="5" spans="1:11" s="99" customFormat="1" ht="46.8" x14ac:dyDescent="0.3">
      <c r="A5" s="87" t="s">
        <v>0</v>
      </c>
      <c r="B5" s="87" t="s">
        <v>1</v>
      </c>
      <c r="C5" s="87" t="s">
        <v>2</v>
      </c>
      <c r="D5" s="2" t="s">
        <v>10</v>
      </c>
      <c r="E5" s="87" t="s">
        <v>5</v>
      </c>
      <c r="F5" s="87" t="s">
        <v>6</v>
      </c>
      <c r="G5" s="87" t="s">
        <v>3</v>
      </c>
      <c r="H5" s="87" t="s">
        <v>4</v>
      </c>
      <c r="I5" s="33" t="s">
        <v>11</v>
      </c>
      <c r="J5" s="31" t="s">
        <v>151</v>
      </c>
    </row>
    <row r="6" spans="1:11" ht="30" customHeight="1" x14ac:dyDescent="0.3">
      <c r="A6" s="88">
        <v>1</v>
      </c>
      <c r="B6" s="5" t="s">
        <v>16</v>
      </c>
      <c r="C6" s="88" t="s">
        <v>8</v>
      </c>
      <c r="D6" s="88"/>
      <c r="E6" s="6" t="s">
        <v>17</v>
      </c>
      <c r="F6" s="89" t="s">
        <v>18</v>
      </c>
      <c r="G6" s="88">
        <v>0.5</v>
      </c>
      <c r="H6" s="88">
        <v>94.4</v>
      </c>
      <c r="I6" s="88" t="s">
        <v>13</v>
      </c>
      <c r="J6" s="102">
        <f t="shared" ref="J6:J37" si="0">IF(H6&gt;70,VLOOKUP(I6,bg,4,0)*G6,IF(H6&gt;=30,VLOOKUP(I6,bg,3,0)*G6,"-"))</f>
        <v>15000</v>
      </c>
      <c r="K6" s="14"/>
    </row>
    <row r="7" spans="1:11" ht="30" customHeight="1" x14ac:dyDescent="0.3">
      <c r="A7" s="88">
        <v>2</v>
      </c>
      <c r="B7" s="5" t="s">
        <v>211</v>
      </c>
      <c r="C7" s="88" t="s">
        <v>8</v>
      </c>
      <c r="D7" s="88"/>
      <c r="E7" s="6" t="s">
        <v>19</v>
      </c>
      <c r="F7" s="89" t="s">
        <v>20</v>
      </c>
      <c r="G7" s="88">
        <v>0.82</v>
      </c>
      <c r="H7" s="88">
        <v>50</v>
      </c>
      <c r="I7" s="88" t="s">
        <v>14</v>
      </c>
      <c r="J7" s="102">
        <f t="shared" si="0"/>
        <v>8200</v>
      </c>
    </row>
    <row r="8" spans="1:11" ht="30" customHeight="1" x14ac:dyDescent="0.3">
      <c r="A8" s="88">
        <v>4</v>
      </c>
      <c r="B8" s="5" t="s">
        <v>211</v>
      </c>
      <c r="C8" s="88" t="s">
        <v>8</v>
      </c>
      <c r="D8" s="88"/>
      <c r="E8" s="6" t="s">
        <v>212</v>
      </c>
      <c r="F8" s="89"/>
      <c r="G8" s="88">
        <v>0.3</v>
      </c>
      <c r="H8" s="88">
        <v>10.4</v>
      </c>
      <c r="I8" s="88" t="s">
        <v>14</v>
      </c>
      <c r="J8" s="102" t="str">
        <f t="shared" si="0"/>
        <v>-</v>
      </c>
    </row>
    <row r="9" spans="1:11" ht="30" customHeight="1" x14ac:dyDescent="0.3">
      <c r="A9" s="88">
        <v>3</v>
      </c>
      <c r="B9" s="5" t="s">
        <v>21</v>
      </c>
      <c r="C9" s="88" t="s">
        <v>8</v>
      </c>
      <c r="D9" s="88"/>
      <c r="E9" s="109" t="s">
        <v>213</v>
      </c>
      <c r="F9" s="89" t="s">
        <v>22</v>
      </c>
      <c r="G9" s="88">
        <v>3</v>
      </c>
      <c r="H9" s="88">
        <v>60</v>
      </c>
      <c r="I9" s="88" t="s">
        <v>33</v>
      </c>
      <c r="J9" s="102">
        <f t="shared" si="0"/>
        <v>15000</v>
      </c>
    </row>
    <row r="10" spans="1:11" ht="30" customHeight="1" x14ac:dyDescent="0.3">
      <c r="A10" s="88">
        <v>4</v>
      </c>
      <c r="B10" s="5" t="s">
        <v>24</v>
      </c>
      <c r="C10" s="88" t="s">
        <v>8</v>
      </c>
      <c r="D10" s="88"/>
      <c r="E10" s="6" t="s">
        <v>25</v>
      </c>
      <c r="F10" s="89" t="s">
        <v>26</v>
      </c>
      <c r="G10" s="88">
        <v>1.3</v>
      </c>
      <c r="H10" s="88">
        <v>30</v>
      </c>
      <c r="I10" s="88" t="s">
        <v>12</v>
      </c>
      <c r="J10" s="102">
        <f t="shared" si="0"/>
        <v>7800</v>
      </c>
    </row>
    <row r="11" spans="1:11" ht="30" customHeight="1" x14ac:dyDescent="0.3">
      <c r="A11" s="88">
        <v>5</v>
      </c>
      <c r="B11" s="5" t="s">
        <v>27</v>
      </c>
      <c r="C11" s="88" t="s">
        <v>8</v>
      </c>
      <c r="D11" s="88"/>
      <c r="E11" s="6" t="s">
        <v>28</v>
      </c>
      <c r="F11" s="89" t="s">
        <v>29</v>
      </c>
      <c r="G11" s="88">
        <v>0.4</v>
      </c>
      <c r="H11" s="88">
        <v>42</v>
      </c>
      <c r="I11" s="88" t="s">
        <v>12</v>
      </c>
      <c r="J11" s="102">
        <f t="shared" si="0"/>
        <v>2400</v>
      </c>
    </row>
    <row r="12" spans="1:11" ht="30" customHeight="1" x14ac:dyDescent="0.3">
      <c r="A12" s="88">
        <v>6</v>
      </c>
      <c r="B12" s="5" t="s">
        <v>30</v>
      </c>
      <c r="C12" s="88" t="s">
        <v>31</v>
      </c>
      <c r="D12" s="88"/>
      <c r="E12" s="6" t="s">
        <v>23</v>
      </c>
      <c r="F12" s="89" t="s">
        <v>32</v>
      </c>
      <c r="G12" s="88">
        <v>0.76</v>
      </c>
      <c r="H12" s="88">
        <v>95</v>
      </c>
      <c r="I12" s="88" t="s">
        <v>15</v>
      </c>
      <c r="J12" s="102">
        <f t="shared" si="0"/>
        <v>11400</v>
      </c>
    </row>
    <row r="13" spans="1:11" ht="30" customHeight="1" x14ac:dyDescent="0.3">
      <c r="A13" s="88">
        <v>8</v>
      </c>
      <c r="B13" s="107" t="s">
        <v>52</v>
      </c>
      <c r="C13" s="88" t="s">
        <v>31</v>
      </c>
      <c r="D13" s="103" t="s">
        <v>214</v>
      </c>
      <c r="E13" s="6" t="s">
        <v>53</v>
      </c>
      <c r="F13" s="89" t="s">
        <v>215</v>
      </c>
      <c r="G13" s="88">
        <v>1.3</v>
      </c>
      <c r="H13" s="88">
        <v>35</v>
      </c>
      <c r="I13" s="88" t="s">
        <v>14</v>
      </c>
      <c r="J13" s="102">
        <f t="shared" si="0"/>
        <v>13000</v>
      </c>
    </row>
    <row r="14" spans="1:11" ht="30" customHeight="1" x14ac:dyDescent="0.3">
      <c r="A14" s="88"/>
      <c r="B14" s="107" t="s">
        <v>52</v>
      </c>
      <c r="C14" s="88" t="s">
        <v>31</v>
      </c>
      <c r="D14" s="103" t="s">
        <v>214</v>
      </c>
      <c r="E14" s="6" t="s">
        <v>53</v>
      </c>
      <c r="F14" s="89" t="s">
        <v>216</v>
      </c>
      <c r="G14" s="88">
        <v>0.4</v>
      </c>
      <c r="H14" s="88">
        <v>34</v>
      </c>
      <c r="I14" s="88" t="s">
        <v>14</v>
      </c>
      <c r="J14" s="102">
        <f t="shared" si="0"/>
        <v>4000</v>
      </c>
    </row>
    <row r="15" spans="1:11" ht="30" customHeight="1" x14ac:dyDescent="0.3">
      <c r="A15" s="88"/>
      <c r="B15" s="107" t="s">
        <v>52</v>
      </c>
      <c r="C15" s="88" t="s">
        <v>31</v>
      </c>
      <c r="D15" s="103" t="s">
        <v>214</v>
      </c>
      <c r="E15" s="6" t="s">
        <v>53</v>
      </c>
      <c r="F15" s="89" t="s">
        <v>217</v>
      </c>
      <c r="G15" s="88">
        <v>1.3</v>
      </c>
      <c r="H15" s="88">
        <v>35</v>
      </c>
      <c r="I15" s="88" t="s">
        <v>14</v>
      </c>
      <c r="J15" s="102">
        <f t="shared" si="0"/>
        <v>13000</v>
      </c>
    </row>
    <row r="16" spans="1:11" ht="30" customHeight="1" x14ac:dyDescent="0.3">
      <c r="A16" s="88">
        <v>9</v>
      </c>
      <c r="B16" s="107" t="s">
        <v>54</v>
      </c>
      <c r="C16" s="88" t="s">
        <v>31</v>
      </c>
      <c r="D16" s="105" t="s">
        <v>238</v>
      </c>
      <c r="E16" s="6" t="s">
        <v>55</v>
      </c>
      <c r="F16" s="89" t="s">
        <v>56</v>
      </c>
      <c r="G16" s="88">
        <v>0.3</v>
      </c>
      <c r="H16" s="88">
        <v>77.77</v>
      </c>
      <c r="I16" s="88" t="s">
        <v>13</v>
      </c>
      <c r="J16" s="102">
        <f t="shared" si="0"/>
        <v>9000</v>
      </c>
    </row>
    <row r="17" spans="1:10" ht="30" customHeight="1" x14ac:dyDescent="0.3">
      <c r="A17" s="88">
        <v>10</v>
      </c>
      <c r="B17" s="107" t="s">
        <v>57</v>
      </c>
      <c r="C17" s="88" t="s">
        <v>31</v>
      </c>
      <c r="D17" s="105" t="s">
        <v>239</v>
      </c>
      <c r="E17" s="6" t="s">
        <v>53</v>
      </c>
      <c r="F17" s="89" t="s">
        <v>58</v>
      </c>
      <c r="G17" s="88">
        <v>2.5</v>
      </c>
      <c r="H17" s="88">
        <v>30.18</v>
      </c>
      <c r="I17" s="88" t="s">
        <v>14</v>
      </c>
      <c r="J17" s="102">
        <f t="shared" si="0"/>
        <v>25000</v>
      </c>
    </row>
    <row r="18" spans="1:10" ht="30" customHeight="1" x14ac:dyDescent="0.3">
      <c r="A18" s="88">
        <v>11</v>
      </c>
      <c r="B18" s="107" t="s">
        <v>59</v>
      </c>
      <c r="C18" s="88" t="s">
        <v>31</v>
      </c>
      <c r="D18" s="105" t="s">
        <v>240</v>
      </c>
      <c r="E18" s="6" t="s">
        <v>60</v>
      </c>
      <c r="F18" s="89" t="s">
        <v>61</v>
      </c>
      <c r="G18" s="88">
        <v>0.2</v>
      </c>
      <c r="H18" s="88">
        <v>41.94</v>
      </c>
      <c r="I18" s="88" t="s">
        <v>13</v>
      </c>
      <c r="J18" s="102">
        <f t="shared" si="0"/>
        <v>3000</v>
      </c>
    </row>
    <row r="19" spans="1:10" ht="30" customHeight="1" x14ac:dyDescent="0.3">
      <c r="A19" s="88"/>
      <c r="B19" s="5" t="s">
        <v>59</v>
      </c>
      <c r="C19" s="88" t="s">
        <v>31</v>
      </c>
      <c r="D19" s="105" t="s">
        <v>241</v>
      </c>
      <c r="E19" s="6" t="s">
        <v>62</v>
      </c>
      <c r="F19" s="88"/>
      <c r="G19" s="88">
        <v>0.3</v>
      </c>
      <c r="H19" s="88">
        <v>41.67</v>
      </c>
      <c r="I19" s="88" t="s">
        <v>13</v>
      </c>
      <c r="J19" s="102">
        <f t="shared" si="0"/>
        <v>4500</v>
      </c>
    </row>
    <row r="20" spans="1:10" ht="30" customHeight="1" x14ac:dyDescent="0.3">
      <c r="A20" s="88"/>
      <c r="B20" s="5" t="s">
        <v>59</v>
      </c>
      <c r="C20" s="88" t="s">
        <v>31</v>
      </c>
      <c r="D20" s="105" t="s">
        <v>242</v>
      </c>
      <c r="E20" s="6" t="s">
        <v>55</v>
      </c>
      <c r="F20" s="89"/>
      <c r="G20" s="88">
        <v>0.4</v>
      </c>
      <c r="H20" s="88">
        <v>58.33</v>
      </c>
      <c r="I20" s="88" t="s">
        <v>13</v>
      </c>
      <c r="J20" s="102">
        <f t="shared" si="0"/>
        <v>6000</v>
      </c>
    </row>
    <row r="21" spans="1:10" ht="30" customHeight="1" x14ac:dyDescent="0.3">
      <c r="A21" s="88">
        <v>12</v>
      </c>
      <c r="B21" s="5" t="s">
        <v>63</v>
      </c>
      <c r="C21" s="88" t="s">
        <v>31</v>
      </c>
      <c r="D21" s="88"/>
      <c r="E21" s="6" t="s">
        <v>60</v>
      </c>
      <c r="F21" s="88" t="s">
        <v>64</v>
      </c>
      <c r="G21" s="88">
        <v>0.3</v>
      </c>
      <c r="H21" s="88">
        <v>31.91</v>
      </c>
      <c r="I21" s="88" t="s">
        <v>13</v>
      </c>
      <c r="J21" s="102">
        <f t="shared" si="0"/>
        <v>4500</v>
      </c>
    </row>
    <row r="22" spans="1:10" ht="30" customHeight="1" x14ac:dyDescent="0.3">
      <c r="A22" s="88">
        <v>13</v>
      </c>
      <c r="B22" s="5" t="s">
        <v>65</v>
      </c>
      <c r="C22" s="88" t="s">
        <v>31</v>
      </c>
      <c r="D22" s="105" t="s">
        <v>243</v>
      </c>
      <c r="E22" s="6" t="s">
        <v>66</v>
      </c>
      <c r="F22" s="89" t="s">
        <v>67</v>
      </c>
      <c r="G22" s="88">
        <v>2</v>
      </c>
      <c r="H22" s="88">
        <v>32.049999999999997</v>
      </c>
      <c r="I22" s="88" t="s">
        <v>14</v>
      </c>
      <c r="J22" s="102">
        <f t="shared" si="0"/>
        <v>20000</v>
      </c>
    </row>
    <row r="23" spans="1:10" ht="30" customHeight="1" x14ac:dyDescent="0.3">
      <c r="A23" s="88">
        <v>14</v>
      </c>
      <c r="B23" s="5" t="s">
        <v>68</v>
      </c>
      <c r="C23" s="88" t="s">
        <v>31</v>
      </c>
      <c r="D23" s="88"/>
      <c r="E23" s="6" t="s">
        <v>60</v>
      </c>
      <c r="F23" s="89" t="s">
        <v>69</v>
      </c>
      <c r="G23" s="88">
        <v>0.1</v>
      </c>
      <c r="H23" s="88">
        <v>62.5</v>
      </c>
      <c r="I23" s="88" t="s">
        <v>13</v>
      </c>
      <c r="J23" s="102">
        <f t="shared" si="0"/>
        <v>1500</v>
      </c>
    </row>
    <row r="24" spans="1:10" s="19" customFormat="1" ht="30" customHeight="1" x14ac:dyDescent="0.3">
      <c r="A24" s="88">
        <v>15</v>
      </c>
      <c r="B24" s="107" t="s">
        <v>70</v>
      </c>
      <c r="C24" s="15" t="s">
        <v>31</v>
      </c>
      <c r="D24" s="15"/>
      <c r="E24" s="109" t="s">
        <v>66</v>
      </c>
      <c r="F24" s="104" t="s">
        <v>220</v>
      </c>
      <c r="G24" s="15">
        <v>0.51600000000000001</v>
      </c>
      <c r="H24" s="15">
        <v>77.84</v>
      </c>
      <c r="I24" s="15" t="s">
        <v>14</v>
      </c>
      <c r="J24" s="102">
        <f t="shared" si="0"/>
        <v>10320</v>
      </c>
    </row>
    <row r="25" spans="1:10" s="19" customFormat="1" ht="30" customHeight="1" x14ac:dyDescent="0.3">
      <c r="A25" s="15"/>
      <c r="B25" s="107" t="s">
        <v>70</v>
      </c>
      <c r="C25" s="15" t="s">
        <v>31</v>
      </c>
      <c r="D25" s="15"/>
      <c r="E25" s="109" t="s">
        <v>66</v>
      </c>
      <c r="F25" s="104" t="s">
        <v>221</v>
      </c>
      <c r="G25" s="15">
        <v>0.46700000000000003</v>
      </c>
      <c r="H25" s="15">
        <v>78</v>
      </c>
      <c r="I25" s="15" t="s">
        <v>14</v>
      </c>
      <c r="J25" s="102">
        <f t="shared" si="0"/>
        <v>9340</v>
      </c>
    </row>
    <row r="26" spans="1:10" s="19" customFormat="1" ht="30" customHeight="1" x14ac:dyDescent="0.3">
      <c r="A26" s="15"/>
      <c r="B26" s="107" t="s">
        <v>70</v>
      </c>
      <c r="C26" s="15" t="s">
        <v>31</v>
      </c>
      <c r="D26" s="15"/>
      <c r="E26" s="109" t="s">
        <v>66</v>
      </c>
      <c r="F26" s="104" t="s">
        <v>222</v>
      </c>
      <c r="G26" s="15">
        <v>4.2409999999999997</v>
      </c>
      <c r="H26" s="15">
        <v>77.2</v>
      </c>
      <c r="I26" s="15" t="s">
        <v>14</v>
      </c>
      <c r="J26" s="102">
        <f t="shared" si="0"/>
        <v>84820</v>
      </c>
    </row>
    <row r="27" spans="1:10" ht="30" customHeight="1" x14ac:dyDescent="0.3">
      <c r="A27" s="88">
        <v>16</v>
      </c>
      <c r="B27" s="5" t="s">
        <v>71</v>
      </c>
      <c r="C27" s="88" t="s">
        <v>31</v>
      </c>
      <c r="D27" s="88"/>
      <c r="E27" s="6" t="s">
        <v>62</v>
      </c>
      <c r="F27" s="88" t="s">
        <v>31</v>
      </c>
      <c r="G27" s="88">
        <v>0.4</v>
      </c>
      <c r="H27" s="88">
        <v>31.25</v>
      </c>
      <c r="I27" s="88" t="s">
        <v>13</v>
      </c>
      <c r="J27" s="102">
        <f t="shared" si="0"/>
        <v>6000</v>
      </c>
    </row>
    <row r="28" spans="1:10" ht="30" customHeight="1" x14ac:dyDescent="0.3">
      <c r="A28" s="88"/>
      <c r="B28" s="5" t="s">
        <v>71</v>
      </c>
      <c r="C28" s="88" t="s">
        <v>31</v>
      </c>
      <c r="D28" s="88"/>
      <c r="E28" s="6" t="s">
        <v>60</v>
      </c>
      <c r="F28" s="89" t="s">
        <v>72</v>
      </c>
      <c r="G28" s="88">
        <v>1</v>
      </c>
      <c r="H28" s="88">
        <v>41.67</v>
      </c>
      <c r="I28" s="88" t="s">
        <v>13</v>
      </c>
      <c r="J28" s="102">
        <f t="shared" si="0"/>
        <v>15000</v>
      </c>
    </row>
    <row r="29" spans="1:10" ht="30" customHeight="1" x14ac:dyDescent="0.3">
      <c r="A29" s="88">
        <v>17</v>
      </c>
      <c r="B29" s="5" t="s">
        <v>73</v>
      </c>
      <c r="C29" s="88" t="s">
        <v>31</v>
      </c>
      <c r="D29" s="88"/>
      <c r="E29" s="6" t="s">
        <v>60</v>
      </c>
      <c r="F29" s="121" t="s">
        <v>219</v>
      </c>
      <c r="G29" s="88">
        <v>0.3</v>
      </c>
      <c r="H29" s="88">
        <v>42.55</v>
      </c>
      <c r="I29" s="88" t="s">
        <v>13</v>
      </c>
      <c r="J29" s="102">
        <f t="shared" si="0"/>
        <v>4500</v>
      </c>
    </row>
    <row r="30" spans="1:10" ht="30" customHeight="1" x14ac:dyDescent="0.3">
      <c r="A30" s="88"/>
      <c r="B30" s="5" t="s">
        <v>73</v>
      </c>
      <c r="C30" s="88" t="s">
        <v>31</v>
      </c>
      <c r="D30" s="88"/>
      <c r="E30" s="6" t="s">
        <v>62</v>
      </c>
      <c r="F30" s="121"/>
      <c r="G30" s="88">
        <v>0.3</v>
      </c>
      <c r="H30" s="88">
        <v>51.04</v>
      </c>
      <c r="I30" s="88" t="s">
        <v>13</v>
      </c>
      <c r="J30" s="102">
        <f t="shared" si="0"/>
        <v>4500</v>
      </c>
    </row>
    <row r="31" spans="1:10" ht="30" customHeight="1" x14ac:dyDescent="0.3">
      <c r="A31" s="88"/>
      <c r="B31" s="5" t="s">
        <v>73</v>
      </c>
      <c r="C31" s="88" t="s">
        <v>31</v>
      </c>
      <c r="D31" s="88"/>
      <c r="E31" s="6" t="s">
        <v>37</v>
      </c>
      <c r="F31" s="89" t="s">
        <v>218</v>
      </c>
      <c r="G31" s="88">
        <v>1</v>
      </c>
      <c r="H31" s="88">
        <v>45.11</v>
      </c>
      <c r="I31" s="88" t="s">
        <v>12</v>
      </c>
      <c r="J31" s="102">
        <f t="shared" si="0"/>
        <v>6000</v>
      </c>
    </row>
    <row r="32" spans="1:10" ht="30" customHeight="1" x14ac:dyDescent="0.3">
      <c r="A32" s="88">
        <v>18</v>
      </c>
      <c r="B32" s="5" t="s">
        <v>74</v>
      </c>
      <c r="C32" s="88" t="s">
        <v>31</v>
      </c>
      <c r="D32" s="88"/>
      <c r="E32" s="6" t="s">
        <v>75</v>
      </c>
      <c r="F32" s="121" t="s">
        <v>76</v>
      </c>
      <c r="G32" s="88">
        <v>1</v>
      </c>
      <c r="H32" s="88">
        <v>70</v>
      </c>
      <c r="I32" s="88" t="s">
        <v>13</v>
      </c>
      <c r="J32" s="102">
        <f t="shared" si="0"/>
        <v>15000</v>
      </c>
    </row>
    <row r="33" spans="1:11" ht="46.8" x14ac:dyDescent="0.3">
      <c r="A33" s="88"/>
      <c r="B33" s="5" t="s">
        <v>74</v>
      </c>
      <c r="C33" s="88" t="s">
        <v>31</v>
      </c>
      <c r="D33" s="88"/>
      <c r="E33" s="6" t="s">
        <v>60</v>
      </c>
      <c r="F33" s="121"/>
      <c r="G33" s="88">
        <v>2.5</v>
      </c>
      <c r="H33" s="88">
        <v>20</v>
      </c>
      <c r="I33" s="88" t="s">
        <v>13</v>
      </c>
      <c r="J33" s="102" t="str">
        <f t="shared" si="0"/>
        <v>-</v>
      </c>
    </row>
    <row r="34" spans="1:11" ht="46.8" x14ac:dyDescent="0.3">
      <c r="A34" s="88">
        <v>19</v>
      </c>
      <c r="B34" s="5" t="s">
        <v>77</v>
      </c>
      <c r="C34" s="88" t="s">
        <v>31</v>
      </c>
      <c r="D34" s="105" t="s">
        <v>223</v>
      </c>
      <c r="E34" s="6" t="s">
        <v>60</v>
      </c>
      <c r="F34" s="121" t="s">
        <v>78</v>
      </c>
      <c r="G34" s="88">
        <v>0.3</v>
      </c>
      <c r="H34" s="88">
        <v>53.19</v>
      </c>
      <c r="I34" s="88" t="s">
        <v>13</v>
      </c>
      <c r="J34" s="102">
        <f t="shared" si="0"/>
        <v>4500</v>
      </c>
    </row>
    <row r="35" spans="1:11" ht="49.8" customHeight="1" x14ac:dyDescent="0.3">
      <c r="A35" s="88"/>
      <c r="B35" s="5" t="s">
        <v>77</v>
      </c>
      <c r="C35" s="88" t="s">
        <v>31</v>
      </c>
      <c r="D35" s="105" t="s">
        <v>224</v>
      </c>
      <c r="E35" s="6" t="s">
        <v>55</v>
      </c>
      <c r="F35" s="121"/>
      <c r="G35" s="88">
        <v>1</v>
      </c>
      <c r="H35" s="88">
        <v>33.33</v>
      </c>
      <c r="I35" s="88" t="s">
        <v>13</v>
      </c>
      <c r="J35" s="102">
        <f t="shared" si="0"/>
        <v>15000</v>
      </c>
    </row>
    <row r="36" spans="1:11" ht="30" customHeight="1" x14ac:dyDescent="0.3">
      <c r="A36" s="88"/>
      <c r="B36" s="5" t="s">
        <v>77</v>
      </c>
      <c r="C36" s="88" t="s">
        <v>31</v>
      </c>
      <c r="D36" s="105" t="s">
        <v>225</v>
      </c>
      <c r="E36" s="6" t="s">
        <v>79</v>
      </c>
      <c r="F36" s="121"/>
      <c r="G36" s="88">
        <v>1</v>
      </c>
      <c r="H36" s="88">
        <v>70</v>
      </c>
      <c r="I36" s="88" t="s">
        <v>33</v>
      </c>
      <c r="J36" s="102">
        <f t="shared" si="0"/>
        <v>5000</v>
      </c>
    </row>
    <row r="37" spans="1:11" ht="30" customHeight="1" x14ac:dyDescent="0.3">
      <c r="A37" s="88">
        <v>20</v>
      </c>
      <c r="B37" s="5" t="s">
        <v>80</v>
      </c>
      <c r="C37" s="88" t="s">
        <v>31</v>
      </c>
      <c r="D37" s="88"/>
      <c r="E37" s="6" t="s">
        <v>60</v>
      </c>
      <c r="F37" s="121" t="s">
        <v>228</v>
      </c>
      <c r="G37" s="88">
        <v>0.2</v>
      </c>
      <c r="H37" s="88">
        <v>37.5</v>
      </c>
      <c r="I37" s="88" t="s">
        <v>13</v>
      </c>
      <c r="J37" s="102">
        <f t="shared" si="0"/>
        <v>3000</v>
      </c>
    </row>
    <row r="38" spans="1:11" ht="30" customHeight="1" x14ac:dyDescent="0.3">
      <c r="A38" s="88"/>
      <c r="B38" s="5" t="s">
        <v>80</v>
      </c>
      <c r="C38" s="88" t="s">
        <v>31</v>
      </c>
      <c r="D38" s="88"/>
      <c r="E38" s="6" t="s">
        <v>62</v>
      </c>
      <c r="F38" s="121"/>
      <c r="G38" s="88">
        <v>0.3</v>
      </c>
      <c r="H38" s="88">
        <v>62.5</v>
      </c>
      <c r="I38" s="88" t="s">
        <v>13</v>
      </c>
      <c r="J38" s="102">
        <f t="shared" ref="J38:J69" si="1">IF(H38&gt;70,VLOOKUP(I38,bg,4,0)*G38,IF(H38&gt;=30,VLOOKUP(I38,bg,3,0)*G38,"-"))</f>
        <v>4500</v>
      </c>
    </row>
    <row r="39" spans="1:11" ht="30" customHeight="1" x14ac:dyDescent="0.3">
      <c r="A39" s="88"/>
      <c r="B39" s="5" t="s">
        <v>80</v>
      </c>
      <c r="C39" s="88" t="s">
        <v>31</v>
      </c>
      <c r="D39" s="88"/>
      <c r="E39" s="6" t="s">
        <v>79</v>
      </c>
      <c r="F39" s="89" t="s">
        <v>226</v>
      </c>
      <c r="G39" s="88">
        <v>1.26</v>
      </c>
      <c r="H39" s="88">
        <v>60</v>
      </c>
      <c r="I39" s="88" t="s">
        <v>33</v>
      </c>
      <c r="J39" s="102">
        <f t="shared" si="1"/>
        <v>6300</v>
      </c>
    </row>
    <row r="40" spans="1:11" ht="30" customHeight="1" x14ac:dyDescent="0.3">
      <c r="A40" s="88"/>
      <c r="B40" s="6" t="s">
        <v>80</v>
      </c>
      <c r="C40" s="88" t="s">
        <v>31</v>
      </c>
      <c r="D40" s="88"/>
      <c r="E40" s="6" t="s">
        <v>81</v>
      </c>
      <c r="F40" s="89" t="s">
        <v>227</v>
      </c>
      <c r="G40" s="88">
        <v>1</v>
      </c>
      <c r="H40" s="88">
        <v>45.11</v>
      </c>
      <c r="I40" s="88" t="s">
        <v>13</v>
      </c>
      <c r="J40" s="102">
        <f t="shared" si="1"/>
        <v>15000</v>
      </c>
    </row>
    <row r="41" spans="1:11" ht="30" customHeight="1" x14ac:dyDescent="0.3">
      <c r="A41" s="88">
        <v>21</v>
      </c>
      <c r="B41" s="5" t="s">
        <v>83</v>
      </c>
      <c r="C41" s="88" t="s">
        <v>31</v>
      </c>
      <c r="D41" s="105" t="s">
        <v>244</v>
      </c>
      <c r="E41" s="6" t="s">
        <v>62</v>
      </c>
      <c r="F41" s="121" t="s">
        <v>84</v>
      </c>
      <c r="G41" s="88">
        <v>0.1</v>
      </c>
      <c r="H41" s="88">
        <v>100</v>
      </c>
      <c r="I41" s="88" t="s">
        <v>13</v>
      </c>
      <c r="J41" s="102">
        <f t="shared" si="1"/>
        <v>3000</v>
      </c>
      <c r="K41" s="14"/>
    </row>
    <row r="42" spans="1:11" ht="30" customHeight="1" x14ac:dyDescent="0.3">
      <c r="A42" s="88"/>
      <c r="B42" s="5" t="s">
        <v>83</v>
      </c>
      <c r="C42" s="88" t="s">
        <v>31</v>
      </c>
      <c r="D42" s="105" t="s">
        <v>245</v>
      </c>
      <c r="E42" s="6" t="s">
        <v>81</v>
      </c>
      <c r="F42" s="121"/>
      <c r="G42" s="88">
        <v>0.4</v>
      </c>
      <c r="H42" s="88">
        <v>75</v>
      </c>
      <c r="I42" s="88" t="s">
        <v>13</v>
      </c>
      <c r="J42" s="102">
        <f t="shared" si="1"/>
        <v>12000</v>
      </c>
    </row>
    <row r="43" spans="1:11" ht="30" customHeight="1" x14ac:dyDescent="0.3">
      <c r="A43" s="88">
        <v>22</v>
      </c>
      <c r="B43" s="5" t="s">
        <v>85</v>
      </c>
      <c r="C43" s="88" t="s">
        <v>31</v>
      </c>
      <c r="D43" s="105" t="s">
        <v>246</v>
      </c>
      <c r="E43" s="6" t="s">
        <v>60</v>
      </c>
      <c r="F43" s="89" t="s">
        <v>229</v>
      </c>
      <c r="G43" s="88">
        <v>0.81</v>
      </c>
      <c r="H43" s="88">
        <v>36.43</v>
      </c>
      <c r="I43" s="88" t="s">
        <v>13</v>
      </c>
      <c r="J43" s="102">
        <f t="shared" si="1"/>
        <v>12150</v>
      </c>
    </row>
    <row r="44" spans="1:11" ht="30" customHeight="1" x14ac:dyDescent="0.3">
      <c r="A44" s="88"/>
      <c r="B44" s="5" t="s">
        <v>85</v>
      </c>
      <c r="C44" s="88" t="s">
        <v>31</v>
      </c>
      <c r="D44" s="105" t="s">
        <v>247</v>
      </c>
      <c r="E44" s="6" t="s">
        <v>81</v>
      </c>
      <c r="F44" s="121" t="s">
        <v>230</v>
      </c>
      <c r="G44" s="88">
        <v>0.33</v>
      </c>
      <c r="H44" s="88">
        <v>50.13</v>
      </c>
      <c r="I44" s="88" t="s">
        <v>13</v>
      </c>
      <c r="J44" s="102">
        <f t="shared" si="1"/>
        <v>4950</v>
      </c>
    </row>
    <row r="45" spans="1:11" ht="30" customHeight="1" x14ac:dyDescent="0.3">
      <c r="A45" s="88"/>
      <c r="B45" s="5" t="s">
        <v>85</v>
      </c>
      <c r="C45" s="88" t="s">
        <v>31</v>
      </c>
      <c r="D45" s="105" t="s">
        <v>248</v>
      </c>
      <c r="E45" s="6" t="s">
        <v>55</v>
      </c>
      <c r="F45" s="121"/>
      <c r="G45" s="88">
        <v>0.4</v>
      </c>
      <c r="H45" s="88">
        <v>60</v>
      </c>
      <c r="I45" s="88" t="s">
        <v>13</v>
      </c>
      <c r="J45" s="102">
        <f t="shared" si="1"/>
        <v>6000</v>
      </c>
    </row>
    <row r="46" spans="1:11" ht="19.8" customHeight="1" x14ac:dyDescent="0.3">
      <c r="A46" s="88">
        <v>23</v>
      </c>
      <c r="B46" s="5" t="s">
        <v>86</v>
      </c>
      <c r="C46" s="88" t="s">
        <v>31</v>
      </c>
      <c r="D46" s="105" t="s">
        <v>249</v>
      </c>
      <c r="E46" s="6" t="s">
        <v>82</v>
      </c>
      <c r="F46" s="121" t="s">
        <v>87</v>
      </c>
      <c r="G46" s="88">
        <v>1</v>
      </c>
      <c r="H46" s="88">
        <v>38.46</v>
      </c>
      <c r="I46" s="88" t="s">
        <v>12</v>
      </c>
      <c r="J46" s="102">
        <f t="shared" si="1"/>
        <v>6000</v>
      </c>
    </row>
    <row r="47" spans="1:11" ht="30" customHeight="1" x14ac:dyDescent="0.3">
      <c r="A47" s="88"/>
      <c r="B47" s="5" t="s">
        <v>86</v>
      </c>
      <c r="C47" s="88" t="s">
        <v>31</v>
      </c>
      <c r="D47" s="105" t="s">
        <v>250</v>
      </c>
      <c r="E47" s="6" t="s">
        <v>60</v>
      </c>
      <c r="F47" s="121"/>
      <c r="G47" s="88">
        <v>0.5</v>
      </c>
      <c r="H47" s="88">
        <v>51.28</v>
      </c>
      <c r="I47" s="88" t="s">
        <v>13</v>
      </c>
      <c r="J47" s="102">
        <f t="shared" si="1"/>
        <v>7500</v>
      </c>
    </row>
    <row r="48" spans="1:11" ht="30" customHeight="1" x14ac:dyDescent="0.3">
      <c r="A48" s="88"/>
      <c r="B48" s="5" t="s">
        <v>86</v>
      </c>
      <c r="C48" s="88" t="s">
        <v>31</v>
      </c>
      <c r="D48" s="105" t="s">
        <v>251</v>
      </c>
      <c r="E48" s="6" t="s">
        <v>62</v>
      </c>
      <c r="F48" s="121"/>
      <c r="G48" s="88">
        <v>0.4</v>
      </c>
      <c r="H48" s="88">
        <v>39.06</v>
      </c>
      <c r="I48" s="88" t="s">
        <v>13</v>
      </c>
      <c r="J48" s="102">
        <f t="shared" si="1"/>
        <v>6000</v>
      </c>
    </row>
    <row r="49" spans="1:10" ht="30" customHeight="1" x14ac:dyDescent="0.3">
      <c r="A49" s="88"/>
      <c r="B49" s="5" t="s">
        <v>86</v>
      </c>
      <c r="C49" s="88" t="s">
        <v>31</v>
      </c>
      <c r="D49" s="105" t="s">
        <v>252</v>
      </c>
      <c r="E49" s="6" t="s">
        <v>55</v>
      </c>
      <c r="F49" s="121"/>
      <c r="G49" s="88">
        <v>0.5</v>
      </c>
      <c r="H49" s="88">
        <v>50</v>
      </c>
      <c r="I49" s="88" t="s">
        <v>13</v>
      </c>
      <c r="J49" s="102">
        <f t="shared" si="1"/>
        <v>7500</v>
      </c>
    </row>
    <row r="50" spans="1:10" s="19" customFormat="1" ht="30" customHeight="1" x14ac:dyDescent="0.3">
      <c r="A50" s="15">
        <v>24</v>
      </c>
      <c r="B50" s="107" t="s">
        <v>88</v>
      </c>
      <c r="C50" s="15" t="s">
        <v>31</v>
      </c>
      <c r="D50" s="111" t="s">
        <v>253</v>
      </c>
      <c r="E50" s="109" t="s">
        <v>60</v>
      </c>
      <c r="F50" s="104" t="s">
        <v>259</v>
      </c>
      <c r="G50" s="15">
        <v>0.56399999999999995</v>
      </c>
      <c r="H50" s="15">
        <v>43.75</v>
      </c>
      <c r="I50" s="15" t="s">
        <v>13</v>
      </c>
      <c r="J50" s="112">
        <f t="shared" si="1"/>
        <v>8460</v>
      </c>
    </row>
    <row r="51" spans="1:10" ht="30" customHeight="1" x14ac:dyDescent="0.3">
      <c r="A51" s="88">
        <v>25</v>
      </c>
      <c r="B51" s="5" t="s">
        <v>89</v>
      </c>
      <c r="C51" s="88" t="s">
        <v>31</v>
      </c>
      <c r="D51" s="105" t="s">
        <v>254</v>
      </c>
      <c r="E51" s="6" t="s">
        <v>60</v>
      </c>
      <c r="F51" s="89" t="s">
        <v>231</v>
      </c>
      <c r="G51" s="88">
        <v>1.6</v>
      </c>
      <c r="H51" s="88">
        <v>44</v>
      </c>
      <c r="I51" s="88" t="s">
        <v>13</v>
      </c>
      <c r="J51" s="102">
        <f t="shared" si="1"/>
        <v>24000</v>
      </c>
    </row>
    <row r="52" spans="1:10" ht="30" customHeight="1" x14ac:dyDescent="0.3">
      <c r="A52" s="88"/>
      <c r="B52" s="5" t="s">
        <v>89</v>
      </c>
      <c r="C52" s="88" t="s">
        <v>31</v>
      </c>
      <c r="D52" s="105" t="s">
        <v>255</v>
      </c>
      <c r="E52" s="6" t="s">
        <v>62</v>
      </c>
      <c r="F52" s="89" t="s">
        <v>232</v>
      </c>
      <c r="G52" s="88">
        <v>0.3</v>
      </c>
      <c r="H52" s="88">
        <v>31.25</v>
      </c>
      <c r="I52" s="88" t="s">
        <v>13</v>
      </c>
      <c r="J52" s="102">
        <f t="shared" si="1"/>
        <v>4500</v>
      </c>
    </row>
    <row r="53" spans="1:10" ht="30" customHeight="1" x14ac:dyDescent="0.3">
      <c r="A53" s="88">
        <v>26</v>
      </c>
      <c r="B53" s="5" t="s">
        <v>90</v>
      </c>
      <c r="C53" s="88" t="s">
        <v>31</v>
      </c>
      <c r="D53" s="105" t="s">
        <v>256</v>
      </c>
      <c r="E53" s="6" t="s">
        <v>60</v>
      </c>
      <c r="F53" s="89" t="s">
        <v>91</v>
      </c>
      <c r="G53" s="88">
        <v>0.4</v>
      </c>
      <c r="H53" s="88">
        <v>31.75</v>
      </c>
      <c r="I53" s="88" t="s">
        <v>13</v>
      </c>
      <c r="J53" s="102">
        <f t="shared" si="1"/>
        <v>6000</v>
      </c>
    </row>
    <row r="54" spans="1:10" ht="82.2" customHeight="1" x14ac:dyDescent="0.3">
      <c r="A54" s="88">
        <v>27</v>
      </c>
      <c r="B54" s="5" t="s">
        <v>92</v>
      </c>
      <c r="C54" s="88" t="s">
        <v>31</v>
      </c>
      <c r="D54" s="105" t="s">
        <v>257</v>
      </c>
      <c r="E54" s="6" t="s">
        <v>233</v>
      </c>
      <c r="F54" s="89" t="s">
        <v>93</v>
      </c>
      <c r="G54" s="88">
        <v>8</v>
      </c>
      <c r="H54" s="88">
        <v>80</v>
      </c>
      <c r="I54" s="88" t="s">
        <v>14</v>
      </c>
      <c r="J54" s="102">
        <f t="shared" si="1"/>
        <v>160000</v>
      </c>
    </row>
    <row r="55" spans="1:10" ht="30" customHeight="1" x14ac:dyDescent="0.3">
      <c r="A55" s="88">
        <v>28</v>
      </c>
      <c r="B55" s="5" t="s">
        <v>94</v>
      </c>
      <c r="C55" s="88" t="s">
        <v>31</v>
      </c>
      <c r="D55" s="88"/>
      <c r="E55" s="6" t="s">
        <v>60</v>
      </c>
      <c r="F55" s="121" t="s">
        <v>95</v>
      </c>
      <c r="G55" s="88">
        <v>0.1</v>
      </c>
      <c r="H55" s="88">
        <v>43.75</v>
      </c>
      <c r="I55" s="88" t="s">
        <v>13</v>
      </c>
      <c r="J55" s="102">
        <f t="shared" si="1"/>
        <v>1500</v>
      </c>
    </row>
    <row r="56" spans="1:10" ht="30" customHeight="1" x14ac:dyDescent="0.3">
      <c r="A56" s="88"/>
      <c r="B56" s="5" t="s">
        <v>94</v>
      </c>
      <c r="C56" s="88" t="s">
        <v>31</v>
      </c>
      <c r="D56" s="88"/>
      <c r="E56" s="6" t="s">
        <v>55</v>
      </c>
      <c r="F56" s="121"/>
      <c r="G56" s="88">
        <v>0.2</v>
      </c>
      <c r="H56" s="88">
        <v>66.67</v>
      </c>
      <c r="I56" s="88" t="s">
        <v>13</v>
      </c>
      <c r="J56" s="102">
        <f t="shared" si="1"/>
        <v>3000</v>
      </c>
    </row>
    <row r="57" spans="1:10" ht="30" customHeight="1" x14ac:dyDescent="0.3">
      <c r="A57" s="88">
        <v>29</v>
      </c>
      <c r="B57" s="5" t="s">
        <v>96</v>
      </c>
      <c r="C57" s="88" t="s">
        <v>31</v>
      </c>
      <c r="D57" s="88"/>
      <c r="E57" s="6" t="s">
        <v>62</v>
      </c>
      <c r="F57" s="121" t="s">
        <v>97</v>
      </c>
      <c r="G57" s="88">
        <v>0.2</v>
      </c>
      <c r="H57" s="88">
        <v>31.25</v>
      </c>
      <c r="I57" s="88" t="s">
        <v>13</v>
      </c>
      <c r="J57" s="102">
        <f t="shared" si="1"/>
        <v>3000</v>
      </c>
    </row>
    <row r="58" spans="1:10" ht="30" customHeight="1" x14ac:dyDescent="0.3">
      <c r="A58" s="88"/>
      <c r="B58" s="5" t="s">
        <v>96</v>
      </c>
      <c r="C58" s="88" t="s">
        <v>31</v>
      </c>
      <c r="D58" s="88"/>
      <c r="E58" s="6" t="s">
        <v>60</v>
      </c>
      <c r="F58" s="121"/>
      <c r="G58" s="88">
        <v>0.27400000000000002</v>
      </c>
      <c r="H58" s="88">
        <v>53.191489361702125</v>
      </c>
      <c r="I58" s="88" t="s">
        <v>13</v>
      </c>
      <c r="J58" s="102">
        <f t="shared" si="1"/>
        <v>4110</v>
      </c>
    </row>
    <row r="59" spans="1:10" s="96" customFormat="1" ht="31.2" x14ac:dyDescent="0.25">
      <c r="A59" s="89">
        <v>30</v>
      </c>
      <c r="B59" s="6" t="s">
        <v>164</v>
      </c>
      <c r="C59" s="89" t="s">
        <v>50</v>
      </c>
      <c r="D59" s="100"/>
      <c r="E59" s="6" t="s">
        <v>42</v>
      </c>
      <c r="F59" s="89" t="s">
        <v>35</v>
      </c>
      <c r="G59" s="89">
        <v>0.3</v>
      </c>
      <c r="H59" s="89">
        <v>4</v>
      </c>
      <c r="I59" s="97" t="s">
        <v>14</v>
      </c>
      <c r="J59" s="102" t="str">
        <f t="shared" si="1"/>
        <v>-</v>
      </c>
    </row>
    <row r="60" spans="1:10" s="96" customFormat="1" ht="18" x14ac:dyDescent="0.25">
      <c r="A60" s="89"/>
      <c r="B60" s="6" t="s">
        <v>164</v>
      </c>
      <c r="C60" s="89" t="s">
        <v>50</v>
      </c>
      <c r="D60" s="100"/>
      <c r="E60" s="6" t="s">
        <v>195</v>
      </c>
      <c r="F60" s="89" t="s">
        <v>35</v>
      </c>
      <c r="G60" s="89">
        <v>1.5</v>
      </c>
      <c r="H60" s="89">
        <v>62.2</v>
      </c>
      <c r="I60" s="97" t="s">
        <v>13</v>
      </c>
      <c r="J60" s="102">
        <f t="shared" si="1"/>
        <v>22500</v>
      </c>
    </row>
    <row r="61" spans="1:10" s="96" customFormat="1" ht="31.2" x14ac:dyDescent="0.25">
      <c r="A61" s="89">
        <v>31</v>
      </c>
      <c r="B61" s="6" t="s">
        <v>165</v>
      </c>
      <c r="C61" s="89" t="s">
        <v>50</v>
      </c>
      <c r="D61" s="100"/>
      <c r="E61" s="6" t="s">
        <v>43</v>
      </c>
      <c r="F61" s="89" t="s">
        <v>35</v>
      </c>
      <c r="G61" s="89">
        <v>1</v>
      </c>
      <c r="H61" s="89">
        <v>3</v>
      </c>
      <c r="I61" s="97" t="s">
        <v>13</v>
      </c>
      <c r="J61" s="102" t="str">
        <f t="shared" si="1"/>
        <v>-</v>
      </c>
    </row>
    <row r="62" spans="1:10" s="96" customFormat="1" ht="31.2" x14ac:dyDescent="0.25">
      <c r="A62" s="89"/>
      <c r="B62" s="6" t="s">
        <v>165</v>
      </c>
      <c r="C62" s="89" t="s">
        <v>50</v>
      </c>
      <c r="D62" s="100"/>
      <c r="E62" s="6" t="s">
        <v>196</v>
      </c>
      <c r="F62" s="89" t="s">
        <v>35</v>
      </c>
      <c r="G62" s="89">
        <v>2</v>
      </c>
      <c r="H62" s="89">
        <v>4</v>
      </c>
      <c r="I62" s="97" t="s">
        <v>14</v>
      </c>
      <c r="J62" s="102" t="str">
        <f t="shared" si="1"/>
        <v>-</v>
      </c>
    </row>
    <row r="63" spans="1:10" s="96" customFormat="1" ht="31.2" x14ac:dyDescent="0.25">
      <c r="A63" s="89">
        <v>32</v>
      </c>
      <c r="B63" s="6" t="s">
        <v>166</v>
      </c>
      <c r="C63" s="89" t="s">
        <v>50</v>
      </c>
      <c r="D63" s="100"/>
      <c r="E63" s="6" t="s">
        <v>197</v>
      </c>
      <c r="F63" s="89" t="s">
        <v>50</v>
      </c>
      <c r="G63" s="89">
        <v>1</v>
      </c>
      <c r="H63" s="89">
        <v>8.6</v>
      </c>
      <c r="I63" s="97" t="s">
        <v>13</v>
      </c>
      <c r="J63" s="102" t="str">
        <f t="shared" si="1"/>
        <v>-</v>
      </c>
    </row>
    <row r="64" spans="1:10" s="96" customFormat="1" ht="31.2" x14ac:dyDescent="0.25">
      <c r="A64" s="89"/>
      <c r="B64" s="6" t="s">
        <v>166</v>
      </c>
      <c r="C64" s="89" t="s">
        <v>50</v>
      </c>
      <c r="D64" s="100"/>
      <c r="E64" s="6" t="s">
        <v>198</v>
      </c>
      <c r="F64" s="89" t="s">
        <v>50</v>
      </c>
      <c r="G64" s="89">
        <v>0.3</v>
      </c>
      <c r="H64" s="89">
        <v>2</v>
      </c>
      <c r="I64" s="97" t="s">
        <v>13</v>
      </c>
      <c r="J64" s="102" t="str">
        <f t="shared" si="1"/>
        <v>-</v>
      </c>
    </row>
    <row r="65" spans="1:10" s="96" customFormat="1" ht="31.2" x14ac:dyDescent="0.25">
      <c r="A65" s="89">
        <v>33</v>
      </c>
      <c r="B65" s="6" t="s">
        <v>167</v>
      </c>
      <c r="C65" s="89" t="s">
        <v>50</v>
      </c>
      <c r="D65" s="100"/>
      <c r="E65" s="6" t="s">
        <v>199</v>
      </c>
      <c r="F65" s="89" t="s">
        <v>35</v>
      </c>
      <c r="G65" s="89">
        <v>0.5</v>
      </c>
      <c r="H65" s="89">
        <v>12.5</v>
      </c>
      <c r="I65" s="97" t="s">
        <v>13</v>
      </c>
      <c r="J65" s="102" t="str">
        <f t="shared" si="1"/>
        <v>-</v>
      </c>
    </row>
    <row r="66" spans="1:10" s="96" customFormat="1" ht="18" x14ac:dyDescent="0.25">
      <c r="A66" s="89">
        <v>34</v>
      </c>
      <c r="B66" s="6" t="s">
        <v>168</v>
      </c>
      <c r="C66" s="89" t="s">
        <v>50</v>
      </c>
      <c r="D66" s="100"/>
      <c r="E66" s="6" t="s">
        <v>40</v>
      </c>
      <c r="F66" s="89" t="s">
        <v>50</v>
      </c>
      <c r="G66" s="89">
        <v>1</v>
      </c>
      <c r="H66" s="89">
        <v>2.5</v>
      </c>
      <c r="I66" s="97" t="s">
        <v>12</v>
      </c>
      <c r="J66" s="102" t="str">
        <f t="shared" si="1"/>
        <v>-</v>
      </c>
    </row>
    <row r="67" spans="1:10" s="96" customFormat="1" ht="31.2" x14ac:dyDescent="0.25">
      <c r="A67" s="89">
        <v>35</v>
      </c>
      <c r="B67" s="6" t="s">
        <v>169</v>
      </c>
      <c r="C67" s="89" t="s">
        <v>50</v>
      </c>
      <c r="D67" s="100"/>
      <c r="E67" s="6" t="s">
        <v>200</v>
      </c>
      <c r="F67" s="89" t="s">
        <v>50</v>
      </c>
      <c r="G67" s="89">
        <v>1.3</v>
      </c>
      <c r="H67" s="89">
        <v>6.5</v>
      </c>
      <c r="I67" s="97" t="s">
        <v>13</v>
      </c>
      <c r="J67" s="102" t="str">
        <f t="shared" si="1"/>
        <v>-</v>
      </c>
    </row>
    <row r="68" spans="1:10" s="96" customFormat="1" ht="31.2" x14ac:dyDescent="0.25">
      <c r="A68" s="89"/>
      <c r="B68" s="6" t="s">
        <v>169</v>
      </c>
      <c r="C68" s="89" t="s">
        <v>50</v>
      </c>
      <c r="D68" s="100"/>
      <c r="E68" s="6" t="s">
        <v>197</v>
      </c>
      <c r="F68" s="89" t="s">
        <v>50</v>
      </c>
      <c r="G68" s="89">
        <v>0.5</v>
      </c>
      <c r="H68" s="89">
        <v>22.7</v>
      </c>
      <c r="I68" s="97" t="s">
        <v>13</v>
      </c>
      <c r="J68" s="102" t="str">
        <f t="shared" si="1"/>
        <v>-</v>
      </c>
    </row>
    <row r="69" spans="1:10" s="96" customFormat="1" ht="31.2" x14ac:dyDescent="0.25">
      <c r="A69" s="89">
        <v>36</v>
      </c>
      <c r="B69" s="6" t="s">
        <v>98</v>
      </c>
      <c r="C69" s="89" t="s">
        <v>50</v>
      </c>
      <c r="D69" s="100"/>
      <c r="E69" s="6" t="s">
        <v>200</v>
      </c>
      <c r="F69" s="89" t="s">
        <v>31</v>
      </c>
      <c r="G69" s="89">
        <v>2</v>
      </c>
      <c r="H69" s="89">
        <v>20.8</v>
      </c>
      <c r="I69" s="97" t="s">
        <v>13</v>
      </c>
      <c r="J69" s="102" t="str">
        <f t="shared" si="1"/>
        <v>-</v>
      </c>
    </row>
    <row r="70" spans="1:10" s="96" customFormat="1" ht="31.2" x14ac:dyDescent="0.25">
      <c r="A70" s="89">
        <v>37</v>
      </c>
      <c r="B70" s="6" t="s">
        <v>170</v>
      </c>
      <c r="C70" s="89" t="s">
        <v>50</v>
      </c>
      <c r="D70" s="100"/>
      <c r="E70" s="6" t="s">
        <v>42</v>
      </c>
      <c r="F70" s="89" t="s">
        <v>48</v>
      </c>
      <c r="G70" s="89">
        <v>1</v>
      </c>
      <c r="H70" s="89">
        <v>6.25</v>
      </c>
      <c r="I70" s="97" t="s">
        <v>13</v>
      </c>
      <c r="J70" s="102" t="str">
        <f t="shared" ref="J70:J101" si="2">IF(H70&gt;70,VLOOKUP(I70,bg,4,0)*G70,IF(H70&gt;=30,VLOOKUP(I70,bg,3,0)*G70,"-"))</f>
        <v>-</v>
      </c>
    </row>
    <row r="71" spans="1:10" s="96" customFormat="1" ht="31.2" x14ac:dyDescent="0.25">
      <c r="A71" s="89">
        <v>38</v>
      </c>
      <c r="B71" s="6" t="s">
        <v>171</v>
      </c>
      <c r="C71" s="89" t="s">
        <v>50</v>
      </c>
      <c r="D71" s="100"/>
      <c r="E71" s="6" t="s">
        <v>200</v>
      </c>
      <c r="F71" s="89" t="s">
        <v>7</v>
      </c>
      <c r="G71" s="89">
        <v>2</v>
      </c>
      <c r="H71" s="89">
        <v>3.3</v>
      </c>
      <c r="I71" s="97" t="s">
        <v>13</v>
      </c>
      <c r="J71" s="102" t="str">
        <f t="shared" si="2"/>
        <v>-</v>
      </c>
    </row>
    <row r="72" spans="1:10" s="96" customFormat="1" ht="18" x14ac:dyDescent="0.25">
      <c r="A72" s="89">
        <v>39</v>
      </c>
      <c r="B72" s="6" t="s">
        <v>172</v>
      </c>
      <c r="C72" s="89" t="s">
        <v>50</v>
      </c>
      <c r="D72" s="100"/>
      <c r="E72" s="6" t="s">
        <v>201</v>
      </c>
      <c r="F72" s="89" t="s">
        <v>50</v>
      </c>
      <c r="G72" s="89">
        <v>3</v>
      </c>
      <c r="H72" s="89">
        <v>8.5</v>
      </c>
      <c r="I72" s="97" t="s">
        <v>12</v>
      </c>
      <c r="J72" s="102" t="str">
        <f t="shared" si="2"/>
        <v>-</v>
      </c>
    </row>
    <row r="73" spans="1:10" s="96" customFormat="1" ht="31.2" x14ac:dyDescent="0.25">
      <c r="A73" s="89">
        <v>40</v>
      </c>
      <c r="B73" s="6" t="s">
        <v>173</v>
      </c>
      <c r="C73" s="89" t="s">
        <v>50</v>
      </c>
      <c r="D73" s="100"/>
      <c r="E73" s="6" t="s">
        <v>43</v>
      </c>
      <c r="F73" s="89" t="s">
        <v>50</v>
      </c>
      <c r="G73" s="89">
        <v>2</v>
      </c>
      <c r="H73" s="89">
        <v>13.6</v>
      </c>
      <c r="I73" s="97" t="s">
        <v>13</v>
      </c>
      <c r="J73" s="102" t="str">
        <f t="shared" si="2"/>
        <v>-</v>
      </c>
    </row>
    <row r="74" spans="1:10" s="96" customFormat="1" ht="31.2" x14ac:dyDescent="0.25">
      <c r="A74" s="89"/>
      <c r="B74" s="6" t="s">
        <v>173</v>
      </c>
      <c r="C74" s="89" t="s">
        <v>50</v>
      </c>
      <c r="D74" s="100"/>
      <c r="E74" s="6" t="s">
        <v>43</v>
      </c>
      <c r="F74" s="89" t="s">
        <v>31</v>
      </c>
      <c r="G74" s="89">
        <v>4</v>
      </c>
      <c r="H74" s="89">
        <v>16.7</v>
      </c>
      <c r="I74" s="97" t="s">
        <v>13</v>
      </c>
      <c r="J74" s="102" t="str">
        <f t="shared" si="2"/>
        <v>-</v>
      </c>
    </row>
    <row r="75" spans="1:10" s="96" customFormat="1" ht="18" x14ac:dyDescent="0.25">
      <c r="A75" s="89">
        <v>41</v>
      </c>
      <c r="B75" s="6" t="s">
        <v>174</v>
      </c>
      <c r="C75" s="89" t="s">
        <v>50</v>
      </c>
      <c r="D75" s="100">
        <v>4606215016500</v>
      </c>
      <c r="E75" s="6" t="s">
        <v>202</v>
      </c>
      <c r="F75" s="89" t="s">
        <v>31</v>
      </c>
      <c r="G75" s="89">
        <v>1</v>
      </c>
      <c r="H75" s="89">
        <v>70</v>
      </c>
      <c r="I75" s="97" t="s">
        <v>15</v>
      </c>
      <c r="J75" s="102">
        <f t="shared" si="2"/>
        <v>7500</v>
      </c>
    </row>
    <row r="76" spans="1:10" s="96" customFormat="1" ht="18" x14ac:dyDescent="0.25">
      <c r="A76" s="89"/>
      <c r="B76" s="6" t="s">
        <v>174</v>
      </c>
      <c r="C76" s="89" t="s">
        <v>50</v>
      </c>
      <c r="D76" s="100"/>
      <c r="E76" s="6" t="s">
        <v>203</v>
      </c>
      <c r="F76" s="89" t="s">
        <v>31</v>
      </c>
      <c r="G76" s="89">
        <v>1</v>
      </c>
      <c r="H76" s="89">
        <v>6.4</v>
      </c>
      <c r="I76" s="97" t="s">
        <v>12</v>
      </c>
      <c r="J76" s="102" t="str">
        <f t="shared" si="2"/>
        <v>-</v>
      </c>
    </row>
    <row r="77" spans="1:10" s="96" customFormat="1" ht="18" x14ac:dyDescent="0.25">
      <c r="A77" s="89">
        <v>42</v>
      </c>
      <c r="B77" s="6" t="s">
        <v>175</v>
      </c>
      <c r="C77" s="89" t="s">
        <v>50</v>
      </c>
      <c r="D77" s="100"/>
      <c r="E77" s="6" t="s">
        <v>204</v>
      </c>
      <c r="F77" s="89" t="s">
        <v>50</v>
      </c>
      <c r="G77" s="89">
        <v>1</v>
      </c>
      <c r="H77" s="89">
        <v>100</v>
      </c>
      <c r="I77" s="97" t="s">
        <v>33</v>
      </c>
      <c r="J77" s="102">
        <f t="shared" si="2"/>
        <v>10000</v>
      </c>
    </row>
    <row r="78" spans="1:10" s="96" customFormat="1" ht="18" x14ac:dyDescent="0.25">
      <c r="A78" s="89">
        <v>43</v>
      </c>
      <c r="B78" s="6" t="s">
        <v>176</v>
      </c>
      <c r="C78" s="89" t="s">
        <v>50</v>
      </c>
      <c r="D78" s="100"/>
      <c r="E78" s="6" t="s">
        <v>195</v>
      </c>
      <c r="F78" s="89" t="s">
        <v>50</v>
      </c>
      <c r="G78" s="89">
        <v>0.5</v>
      </c>
      <c r="H78" s="89">
        <v>40</v>
      </c>
      <c r="I78" s="97" t="s">
        <v>13</v>
      </c>
      <c r="J78" s="102">
        <f t="shared" si="2"/>
        <v>7500</v>
      </c>
    </row>
    <row r="79" spans="1:10" s="96" customFormat="1" ht="28.8" customHeight="1" x14ac:dyDescent="0.25">
      <c r="A79" s="89">
        <v>44</v>
      </c>
      <c r="B79" s="6" t="s">
        <v>177</v>
      </c>
      <c r="C79" s="89" t="s">
        <v>50</v>
      </c>
      <c r="D79" s="100"/>
      <c r="E79" s="6" t="s">
        <v>195</v>
      </c>
      <c r="F79" s="89"/>
      <c r="G79" s="89">
        <v>1</v>
      </c>
      <c r="H79" s="89">
        <v>30</v>
      </c>
      <c r="I79" s="97" t="s">
        <v>13</v>
      </c>
      <c r="J79" s="102">
        <f t="shared" si="2"/>
        <v>15000</v>
      </c>
    </row>
    <row r="80" spans="1:10" s="96" customFormat="1" ht="31.2" x14ac:dyDescent="0.25">
      <c r="A80" s="89"/>
      <c r="B80" s="6" t="s">
        <v>177</v>
      </c>
      <c r="C80" s="89" t="s">
        <v>50</v>
      </c>
      <c r="D80" s="100"/>
      <c r="E80" s="6" t="s">
        <v>205</v>
      </c>
      <c r="F80" s="89"/>
      <c r="G80" s="89">
        <v>1</v>
      </c>
      <c r="H80" s="89">
        <v>9.4</v>
      </c>
      <c r="I80" s="97" t="s">
        <v>13</v>
      </c>
      <c r="J80" s="102" t="str">
        <f t="shared" si="2"/>
        <v>-</v>
      </c>
    </row>
    <row r="81" spans="1:10" s="96" customFormat="1" ht="31.2" x14ac:dyDescent="0.25">
      <c r="A81" s="89">
        <v>45</v>
      </c>
      <c r="B81" s="6" t="s">
        <v>178</v>
      </c>
      <c r="C81" s="89" t="s">
        <v>50</v>
      </c>
      <c r="D81" s="100"/>
      <c r="E81" s="6" t="s">
        <v>43</v>
      </c>
      <c r="F81" s="89" t="s">
        <v>35</v>
      </c>
      <c r="G81" s="89">
        <v>1.9</v>
      </c>
      <c r="H81" s="89">
        <v>1</v>
      </c>
      <c r="I81" s="97" t="s">
        <v>13</v>
      </c>
      <c r="J81" s="102" t="str">
        <f t="shared" si="2"/>
        <v>-</v>
      </c>
    </row>
    <row r="82" spans="1:10" s="96" customFormat="1" ht="31.2" x14ac:dyDescent="0.25">
      <c r="A82" s="89">
        <v>46</v>
      </c>
      <c r="B82" s="6" t="s">
        <v>179</v>
      </c>
      <c r="C82" s="89" t="s">
        <v>50</v>
      </c>
      <c r="D82" s="100"/>
      <c r="E82" s="6" t="s">
        <v>43</v>
      </c>
      <c r="F82" s="89" t="s">
        <v>8</v>
      </c>
      <c r="G82" s="89">
        <v>5</v>
      </c>
      <c r="H82" s="89">
        <v>28.95</v>
      </c>
      <c r="I82" s="97" t="s">
        <v>13</v>
      </c>
      <c r="J82" s="102" t="str">
        <f t="shared" si="2"/>
        <v>-</v>
      </c>
    </row>
    <row r="83" spans="1:10" s="96" customFormat="1" ht="18" x14ac:dyDescent="0.25">
      <c r="A83" s="89"/>
      <c r="B83" s="6" t="s">
        <v>179</v>
      </c>
      <c r="C83" s="89" t="s">
        <v>50</v>
      </c>
      <c r="D83" s="100"/>
      <c r="E83" s="6" t="s">
        <v>206</v>
      </c>
      <c r="F83" s="89" t="s">
        <v>8</v>
      </c>
      <c r="G83" s="89">
        <v>1.5</v>
      </c>
      <c r="H83" s="89">
        <v>11.57</v>
      </c>
      <c r="I83" s="97" t="s">
        <v>12</v>
      </c>
      <c r="J83" s="102" t="str">
        <f t="shared" si="2"/>
        <v>-</v>
      </c>
    </row>
    <row r="84" spans="1:10" s="96" customFormat="1" ht="31.2" x14ac:dyDescent="0.25">
      <c r="A84" s="89">
        <v>47</v>
      </c>
      <c r="B84" s="6" t="s">
        <v>234</v>
      </c>
      <c r="C84" s="89" t="s">
        <v>50</v>
      </c>
      <c r="D84" s="100"/>
      <c r="E84" s="6" t="s">
        <v>43</v>
      </c>
      <c r="F84" s="89" t="s">
        <v>7</v>
      </c>
      <c r="G84" s="89">
        <v>1.2</v>
      </c>
      <c r="H84" s="89">
        <v>6.7</v>
      </c>
      <c r="I84" s="97" t="s">
        <v>13</v>
      </c>
      <c r="J84" s="102" t="str">
        <f t="shared" si="2"/>
        <v>-</v>
      </c>
    </row>
    <row r="85" spans="1:10" s="96" customFormat="1" ht="18" x14ac:dyDescent="0.25">
      <c r="A85" s="89"/>
      <c r="B85" s="6" t="s">
        <v>234</v>
      </c>
      <c r="C85" s="89" t="s">
        <v>50</v>
      </c>
      <c r="D85" s="100"/>
      <c r="E85" s="6" t="s">
        <v>201</v>
      </c>
      <c r="F85" s="89" t="s">
        <v>35</v>
      </c>
      <c r="G85" s="89">
        <v>0.7</v>
      </c>
      <c r="H85" s="89">
        <v>12</v>
      </c>
      <c r="I85" s="97" t="s">
        <v>12</v>
      </c>
      <c r="J85" s="102" t="str">
        <f t="shared" si="2"/>
        <v>-</v>
      </c>
    </row>
    <row r="86" spans="1:10" s="96" customFormat="1" ht="31.2" x14ac:dyDescent="0.25">
      <c r="A86" s="89">
        <v>48</v>
      </c>
      <c r="B86" s="6" t="s">
        <v>180</v>
      </c>
      <c r="C86" s="89" t="s">
        <v>50</v>
      </c>
      <c r="D86" s="100"/>
      <c r="E86" s="6" t="s">
        <v>205</v>
      </c>
      <c r="F86" s="89" t="s">
        <v>7</v>
      </c>
      <c r="G86" s="89">
        <v>1</v>
      </c>
      <c r="H86" s="89">
        <v>33</v>
      </c>
      <c r="I86" s="97" t="s">
        <v>13</v>
      </c>
      <c r="J86" s="102">
        <f t="shared" si="2"/>
        <v>15000</v>
      </c>
    </row>
    <row r="87" spans="1:10" s="96" customFormat="1" ht="18" x14ac:dyDescent="0.25">
      <c r="A87" s="89">
        <v>49</v>
      </c>
      <c r="B87" s="6" t="s">
        <v>181</v>
      </c>
      <c r="C87" s="89" t="s">
        <v>50</v>
      </c>
      <c r="D87" s="100"/>
      <c r="E87" s="6" t="s">
        <v>207</v>
      </c>
      <c r="F87" s="89" t="s">
        <v>50</v>
      </c>
      <c r="G87" s="89">
        <v>1</v>
      </c>
      <c r="H87" s="89">
        <v>9.57</v>
      </c>
      <c r="I87" s="97" t="s">
        <v>12</v>
      </c>
      <c r="J87" s="102" t="str">
        <f t="shared" si="2"/>
        <v>-</v>
      </c>
    </row>
    <row r="88" spans="1:10" s="96" customFormat="1" ht="18" x14ac:dyDescent="0.25">
      <c r="A88" s="89"/>
      <c r="B88" s="6" t="s">
        <v>181</v>
      </c>
      <c r="C88" s="89" t="s">
        <v>50</v>
      </c>
      <c r="D88" s="100"/>
      <c r="E88" s="6" t="s">
        <v>37</v>
      </c>
      <c r="F88" s="89" t="s">
        <v>50</v>
      </c>
      <c r="G88" s="89">
        <v>0.5</v>
      </c>
      <c r="H88" s="89">
        <v>5.5</v>
      </c>
      <c r="I88" s="97" t="s">
        <v>12</v>
      </c>
      <c r="J88" s="102" t="str">
        <f t="shared" si="2"/>
        <v>-</v>
      </c>
    </row>
    <row r="89" spans="1:10" s="96" customFormat="1" ht="31.2" x14ac:dyDescent="0.25">
      <c r="A89" s="89">
        <v>50</v>
      </c>
      <c r="B89" s="6" t="s">
        <v>182</v>
      </c>
      <c r="C89" s="89" t="s">
        <v>50</v>
      </c>
      <c r="D89" s="100"/>
      <c r="E89" s="6" t="s">
        <v>42</v>
      </c>
      <c r="F89" s="89" t="s">
        <v>35</v>
      </c>
      <c r="G89" s="89">
        <v>0.4</v>
      </c>
      <c r="H89" s="89">
        <v>1.9</v>
      </c>
      <c r="I89" s="97" t="s">
        <v>13</v>
      </c>
      <c r="J89" s="102" t="str">
        <f t="shared" si="2"/>
        <v>-</v>
      </c>
    </row>
    <row r="90" spans="1:10" s="96" customFormat="1" ht="31.2" x14ac:dyDescent="0.25">
      <c r="A90" s="89"/>
      <c r="B90" s="6" t="s">
        <v>182</v>
      </c>
      <c r="C90" s="89" t="s">
        <v>50</v>
      </c>
      <c r="D90" s="100"/>
      <c r="E90" s="6" t="s">
        <v>41</v>
      </c>
      <c r="F90" s="89" t="s">
        <v>35</v>
      </c>
      <c r="G90" s="89">
        <v>0.7</v>
      </c>
      <c r="H90" s="89">
        <v>30</v>
      </c>
      <c r="I90" s="97" t="s">
        <v>13</v>
      </c>
      <c r="J90" s="102">
        <f t="shared" si="2"/>
        <v>10500</v>
      </c>
    </row>
    <row r="91" spans="1:10" s="96" customFormat="1" ht="31.2" x14ac:dyDescent="0.25">
      <c r="A91" s="89">
        <v>51</v>
      </c>
      <c r="B91" s="6" t="s">
        <v>183</v>
      </c>
      <c r="C91" s="89" t="s">
        <v>50</v>
      </c>
      <c r="D91" s="100"/>
      <c r="E91" s="6" t="s">
        <v>200</v>
      </c>
      <c r="F91" s="89" t="s">
        <v>31</v>
      </c>
      <c r="G91" s="89">
        <v>1.5</v>
      </c>
      <c r="H91" s="89">
        <v>13.04</v>
      </c>
      <c r="I91" s="97" t="s">
        <v>13</v>
      </c>
      <c r="J91" s="102" t="str">
        <f t="shared" si="2"/>
        <v>-</v>
      </c>
    </row>
    <row r="92" spans="1:10" s="96" customFormat="1" ht="31.2" x14ac:dyDescent="0.25">
      <c r="A92" s="89"/>
      <c r="B92" s="6" t="s">
        <v>183</v>
      </c>
      <c r="C92" s="89" t="s">
        <v>50</v>
      </c>
      <c r="D92" s="100">
        <v>4606205009180</v>
      </c>
      <c r="E92" s="6" t="s">
        <v>235</v>
      </c>
      <c r="F92" s="89" t="s">
        <v>31</v>
      </c>
      <c r="G92" s="89">
        <v>1.5</v>
      </c>
      <c r="H92" s="89">
        <v>30</v>
      </c>
      <c r="I92" s="97" t="s">
        <v>13</v>
      </c>
      <c r="J92" s="102">
        <f t="shared" si="2"/>
        <v>22500</v>
      </c>
    </row>
    <row r="93" spans="1:10" s="96" customFormat="1" ht="31.2" x14ac:dyDescent="0.25">
      <c r="A93" s="89"/>
      <c r="B93" s="6" t="s">
        <v>183</v>
      </c>
      <c r="C93" s="89" t="s">
        <v>50</v>
      </c>
      <c r="D93" s="100"/>
      <c r="E93" s="6" t="s">
        <v>208</v>
      </c>
      <c r="F93" s="89" t="s">
        <v>31</v>
      </c>
      <c r="G93" s="89">
        <v>0.5</v>
      </c>
      <c r="H93" s="89">
        <v>20</v>
      </c>
      <c r="I93" s="97" t="s">
        <v>13</v>
      </c>
      <c r="J93" s="102" t="str">
        <f t="shared" si="2"/>
        <v>-</v>
      </c>
    </row>
    <row r="94" spans="1:10" s="96" customFormat="1" ht="18" x14ac:dyDescent="0.25">
      <c r="A94" s="89">
        <v>52</v>
      </c>
      <c r="B94" s="6" t="s">
        <v>184</v>
      </c>
      <c r="C94" s="89" t="s">
        <v>50</v>
      </c>
      <c r="D94" s="100">
        <v>4606205016814</v>
      </c>
      <c r="E94" s="6" t="s">
        <v>38</v>
      </c>
      <c r="F94" s="89" t="s">
        <v>236</v>
      </c>
      <c r="G94" s="89">
        <v>0.1</v>
      </c>
      <c r="H94" s="89">
        <v>100</v>
      </c>
      <c r="I94" s="134" t="s">
        <v>47</v>
      </c>
      <c r="J94" s="102">
        <f t="shared" si="2"/>
        <v>1500</v>
      </c>
    </row>
    <row r="95" spans="1:10" s="96" customFormat="1" ht="31.2" x14ac:dyDescent="0.25">
      <c r="A95" s="89">
        <v>53</v>
      </c>
      <c r="B95" s="6" t="s">
        <v>185</v>
      </c>
      <c r="C95" s="89" t="s">
        <v>50</v>
      </c>
      <c r="D95" s="100"/>
      <c r="E95" s="6" t="s">
        <v>43</v>
      </c>
      <c r="F95" s="89" t="s">
        <v>35</v>
      </c>
      <c r="G95" s="89">
        <v>2.7</v>
      </c>
      <c r="H95" s="89">
        <v>14</v>
      </c>
      <c r="I95" s="97" t="s">
        <v>13</v>
      </c>
      <c r="J95" s="102" t="str">
        <f t="shared" si="2"/>
        <v>-</v>
      </c>
    </row>
    <row r="96" spans="1:10" s="96" customFormat="1" ht="18" x14ac:dyDescent="0.25">
      <c r="A96" s="89">
        <v>54</v>
      </c>
      <c r="B96" s="6" t="s">
        <v>186</v>
      </c>
      <c r="C96" s="89" t="s">
        <v>50</v>
      </c>
      <c r="D96" s="100"/>
      <c r="E96" s="6" t="s">
        <v>36</v>
      </c>
      <c r="F96" s="89" t="s">
        <v>50</v>
      </c>
      <c r="G96" s="89">
        <v>0.4</v>
      </c>
      <c r="H96" s="89">
        <v>100</v>
      </c>
      <c r="I96" s="97" t="s">
        <v>15</v>
      </c>
      <c r="J96" s="102">
        <f t="shared" si="2"/>
        <v>6000</v>
      </c>
    </row>
    <row r="97" spans="1:12" s="96" customFormat="1" ht="31.2" x14ac:dyDescent="0.25">
      <c r="A97" s="89">
        <v>55</v>
      </c>
      <c r="B97" s="6" t="s">
        <v>187</v>
      </c>
      <c r="C97" s="89" t="s">
        <v>50</v>
      </c>
      <c r="D97" s="100"/>
      <c r="E97" s="6" t="s">
        <v>209</v>
      </c>
      <c r="F97" s="89" t="s">
        <v>236</v>
      </c>
      <c r="G97" s="89">
        <v>0.6</v>
      </c>
      <c r="H97" s="89">
        <v>22.5</v>
      </c>
      <c r="I97" s="97" t="s">
        <v>13</v>
      </c>
      <c r="J97" s="102" t="str">
        <f t="shared" si="2"/>
        <v>-</v>
      </c>
    </row>
    <row r="98" spans="1:12" s="96" customFormat="1" ht="31.2" x14ac:dyDescent="0.25">
      <c r="A98" s="89">
        <v>56</v>
      </c>
      <c r="B98" s="6" t="s">
        <v>188</v>
      </c>
      <c r="C98" s="89" t="s">
        <v>50</v>
      </c>
      <c r="D98" s="100">
        <v>4600215061266</v>
      </c>
      <c r="E98" s="6" t="s">
        <v>39</v>
      </c>
      <c r="F98" s="89" t="s">
        <v>7</v>
      </c>
      <c r="G98" s="89">
        <v>0.1</v>
      </c>
      <c r="H98" s="89">
        <v>75</v>
      </c>
      <c r="I98" s="97" t="s">
        <v>13</v>
      </c>
      <c r="J98" s="102">
        <f t="shared" si="2"/>
        <v>3000</v>
      </c>
    </row>
    <row r="99" spans="1:12" s="96" customFormat="1" ht="30" customHeight="1" x14ac:dyDescent="0.25">
      <c r="A99" s="89">
        <v>57</v>
      </c>
      <c r="B99" s="6" t="s">
        <v>189</v>
      </c>
      <c r="C99" s="89" t="s">
        <v>50</v>
      </c>
      <c r="D99" s="101"/>
      <c r="E99" s="6" t="s">
        <v>36</v>
      </c>
      <c r="F99" s="89"/>
      <c r="G99" s="89">
        <v>0.2</v>
      </c>
      <c r="H99" s="89">
        <v>90</v>
      </c>
      <c r="I99" s="97" t="s">
        <v>15</v>
      </c>
      <c r="J99" s="102">
        <f t="shared" si="2"/>
        <v>3000</v>
      </c>
    </row>
    <row r="100" spans="1:12" s="96" customFormat="1" ht="31.2" x14ac:dyDescent="0.25">
      <c r="A100" s="89">
        <v>58</v>
      </c>
      <c r="B100" s="6" t="s">
        <v>190</v>
      </c>
      <c r="C100" s="89" t="s">
        <v>50</v>
      </c>
      <c r="D100" s="100"/>
      <c r="E100" s="6" t="s">
        <v>210</v>
      </c>
      <c r="F100" s="89" t="s">
        <v>35</v>
      </c>
      <c r="G100" s="89">
        <v>1</v>
      </c>
      <c r="H100" s="89">
        <v>20</v>
      </c>
      <c r="I100" s="97" t="s">
        <v>13</v>
      </c>
      <c r="J100" s="102" t="str">
        <f t="shared" si="2"/>
        <v>-</v>
      </c>
    </row>
    <row r="101" spans="1:12" s="96" customFormat="1" ht="31.2" x14ac:dyDescent="0.25">
      <c r="A101" s="89">
        <v>59</v>
      </c>
      <c r="B101" s="6" t="s">
        <v>191</v>
      </c>
      <c r="C101" s="89" t="s">
        <v>50</v>
      </c>
      <c r="D101" s="100"/>
      <c r="E101" s="6" t="s">
        <v>210</v>
      </c>
      <c r="F101" s="89" t="s">
        <v>50</v>
      </c>
      <c r="G101" s="89">
        <v>3</v>
      </c>
      <c r="H101" s="89">
        <v>6.7</v>
      </c>
      <c r="I101" s="97" t="s">
        <v>13</v>
      </c>
      <c r="J101" s="102" t="str">
        <f t="shared" si="2"/>
        <v>-</v>
      </c>
    </row>
    <row r="102" spans="1:12" s="96" customFormat="1" ht="31.2" x14ac:dyDescent="0.25">
      <c r="A102" s="89">
        <v>60</v>
      </c>
      <c r="B102" s="6" t="s">
        <v>192</v>
      </c>
      <c r="C102" s="89" t="s">
        <v>50</v>
      </c>
      <c r="D102" s="100"/>
      <c r="E102" s="6" t="s">
        <v>210</v>
      </c>
      <c r="F102" s="89" t="s">
        <v>31</v>
      </c>
      <c r="G102" s="89">
        <v>0.8</v>
      </c>
      <c r="H102" s="89">
        <v>5</v>
      </c>
      <c r="I102" s="97" t="s">
        <v>13</v>
      </c>
      <c r="J102" s="102" t="str">
        <f t="shared" ref="J102:J133" si="3">IF(H102&gt;70,VLOOKUP(I102,bg,4,0)*G102,IF(H102&gt;=30,VLOOKUP(I102,bg,3,0)*G102,"-"))</f>
        <v>-</v>
      </c>
    </row>
    <row r="103" spans="1:12" s="96" customFormat="1" ht="31.2" x14ac:dyDescent="0.25">
      <c r="A103" s="89">
        <v>61</v>
      </c>
      <c r="B103" s="6" t="s">
        <v>193</v>
      </c>
      <c r="C103" s="89" t="s">
        <v>50</v>
      </c>
      <c r="D103" s="100">
        <v>4606205162318</v>
      </c>
      <c r="E103" s="6" t="s">
        <v>39</v>
      </c>
      <c r="F103" s="89" t="s">
        <v>50</v>
      </c>
      <c r="G103" s="89">
        <v>2.2999999999999998</v>
      </c>
      <c r="H103" s="89">
        <v>95</v>
      </c>
      <c r="I103" s="97" t="s">
        <v>13</v>
      </c>
      <c r="J103" s="102">
        <f t="shared" si="3"/>
        <v>69000</v>
      </c>
    </row>
    <row r="104" spans="1:12" s="96" customFormat="1" ht="27.6" customHeight="1" x14ac:dyDescent="0.25">
      <c r="A104" s="89">
        <v>62</v>
      </c>
      <c r="B104" s="6" t="s">
        <v>237</v>
      </c>
      <c r="C104" s="89" t="s">
        <v>194</v>
      </c>
      <c r="D104" s="100"/>
      <c r="E104" s="6" t="s">
        <v>204</v>
      </c>
      <c r="F104" s="89" t="s">
        <v>31</v>
      </c>
      <c r="G104" s="89">
        <v>0.5</v>
      </c>
      <c r="H104" s="89">
        <v>100</v>
      </c>
      <c r="I104" s="97" t="s">
        <v>33</v>
      </c>
      <c r="J104" s="102">
        <f t="shared" si="3"/>
        <v>5000</v>
      </c>
    </row>
    <row r="105" spans="1:12" ht="25.05" customHeight="1" x14ac:dyDescent="0.3">
      <c r="A105" s="117" t="s">
        <v>114</v>
      </c>
      <c r="B105" s="118"/>
      <c r="C105" s="118"/>
      <c r="D105" s="118"/>
      <c r="E105" s="118"/>
      <c r="F105" s="119"/>
      <c r="G105" s="106">
        <f>SUM(G6:G104)</f>
        <v>107.04200000000002</v>
      </c>
      <c r="H105" s="106"/>
      <c r="I105" s="106">
        <f>SUM(I6:I104)</f>
        <v>0</v>
      </c>
      <c r="J105" s="133">
        <f>SUM(J6:J104)</f>
        <v>849750</v>
      </c>
    </row>
    <row r="106" spans="1:12" x14ac:dyDescent="0.3">
      <c r="J106" s="14"/>
    </row>
    <row r="107" spans="1:12" x14ac:dyDescent="0.3">
      <c r="K107" s="86" t="s">
        <v>260</v>
      </c>
      <c r="L107" s="14">
        <f>J105-L108</f>
        <v>848250</v>
      </c>
    </row>
    <row r="108" spans="1:12" x14ac:dyDescent="0.3">
      <c r="K108" s="86" t="s">
        <v>261</v>
      </c>
      <c r="L108" s="86">
        <v>1500</v>
      </c>
    </row>
    <row r="109" spans="1:12" x14ac:dyDescent="0.3">
      <c r="J109" s="14"/>
      <c r="L109" s="14">
        <f>SUM(L107:L108)</f>
        <v>849750</v>
      </c>
    </row>
  </sheetData>
  <mergeCells count="13">
    <mergeCell ref="A1:J1"/>
    <mergeCell ref="A2:J2"/>
    <mergeCell ref="F41:F42"/>
    <mergeCell ref="F44:F45"/>
    <mergeCell ref="F46:F49"/>
    <mergeCell ref="A105:F105"/>
    <mergeCell ref="A3:J3"/>
    <mergeCell ref="F29:F30"/>
    <mergeCell ref="F32:F33"/>
    <mergeCell ref="F34:F36"/>
    <mergeCell ref="F37:F38"/>
    <mergeCell ref="F55:F56"/>
    <mergeCell ref="F57:F5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E21" sqref="E21"/>
    </sheetView>
  </sheetViews>
  <sheetFormatPr defaultColWidth="9" defaultRowHeight="15.6" x14ac:dyDescent="0.3"/>
  <cols>
    <col min="1" max="1" width="4.88671875" style="20" customWidth="1"/>
    <col min="2" max="2" width="19" style="20" customWidth="1"/>
    <col min="3" max="3" width="15.21875" style="20" customWidth="1"/>
    <col min="4" max="4" width="21.88671875" style="20" hidden="1" customWidth="1"/>
    <col min="5" max="5" width="38.88671875" style="28" customWidth="1"/>
    <col min="6" max="6" width="37.109375" style="20" customWidth="1"/>
    <col min="7" max="7" width="9" style="29"/>
    <col min="8" max="8" width="9" style="20"/>
    <col min="9" max="9" width="9" style="20" customWidth="1"/>
    <col min="10" max="10" width="17.44140625" style="20" customWidth="1"/>
    <col min="11" max="11" width="10.109375" style="20" bestFit="1" customWidth="1"/>
    <col min="12" max="16384" width="9" style="20"/>
  </cols>
  <sheetData>
    <row r="1" spans="1:10" x14ac:dyDescent="0.3">
      <c r="A1" s="127" t="s">
        <v>162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x14ac:dyDescent="0.3">
      <c r="A2" s="123" t="s">
        <v>156</v>
      </c>
      <c r="B2" s="123"/>
      <c r="C2" s="123"/>
      <c r="D2" s="123"/>
      <c r="E2" s="123"/>
      <c r="F2" s="123"/>
      <c r="G2" s="123"/>
      <c r="H2" s="123"/>
      <c r="I2" s="123"/>
      <c r="J2" s="123"/>
    </row>
    <row r="3" spans="1:10" x14ac:dyDescent="0.3">
      <c r="A3" s="123" t="s">
        <v>160</v>
      </c>
      <c r="B3" s="123"/>
      <c r="C3" s="123"/>
      <c r="D3" s="123"/>
      <c r="E3" s="123"/>
      <c r="F3" s="123"/>
      <c r="G3" s="123"/>
      <c r="H3" s="123"/>
      <c r="I3" s="123"/>
      <c r="J3" s="123"/>
    </row>
    <row r="5" spans="1:10" ht="46.8" x14ac:dyDescent="0.3">
      <c r="A5" s="21" t="s">
        <v>0</v>
      </c>
      <c r="B5" s="21" t="s">
        <v>1</v>
      </c>
      <c r="C5" s="21" t="s">
        <v>2</v>
      </c>
      <c r="D5" s="22" t="s">
        <v>10</v>
      </c>
      <c r="E5" s="21" t="s">
        <v>5</v>
      </c>
      <c r="F5" s="21" t="s">
        <v>6</v>
      </c>
      <c r="G5" s="21" t="s">
        <v>119</v>
      </c>
      <c r="H5" s="21" t="s">
        <v>120</v>
      </c>
      <c r="I5" s="23" t="s">
        <v>11</v>
      </c>
      <c r="J5" s="85" t="s">
        <v>151</v>
      </c>
    </row>
    <row r="6" spans="1:10" ht="21" customHeight="1" x14ac:dyDescent="0.3">
      <c r="A6" s="8"/>
      <c r="B6" s="24"/>
      <c r="C6" s="24"/>
      <c r="D6" s="24"/>
      <c r="E6" s="25"/>
      <c r="F6" s="24"/>
      <c r="G6" s="26"/>
      <c r="H6" s="24"/>
      <c r="I6" s="24"/>
      <c r="J6" s="13"/>
    </row>
    <row r="7" spans="1:10" ht="21" customHeight="1" x14ac:dyDescent="0.3">
      <c r="A7" s="8"/>
      <c r="B7" s="24"/>
      <c r="C7" s="24"/>
      <c r="D7" s="24"/>
      <c r="E7" s="25"/>
      <c r="F7" s="24"/>
      <c r="G7" s="26"/>
      <c r="H7" s="24"/>
      <c r="I7" s="24"/>
      <c r="J7" s="13"/>
    </row>
    <row r="8" spans="1:10" ht="21" customHeight="1" x14ac:dyDescent="0.3">
      <c r="A8" s="8"/>
      <c r="B8" s="24"/>
      <c r="C8" s="24"/>
      <c r="D8" s="24"/>
      <c r="E8" s="25"/>
      <c r="F8" s="24"/>
      <c r="G8" s="26"/>
      <c r="H8" s="24"/>
      <c r="I8" s="24"/>
      <c r="J8" s="13"/>
    </row>
    <row r="9" spans="1:10" ht="21" customHeight="1" x14ac:dyDescent="0.3">
      <c r="A9" s="8"/>
      <c r="B9" s="24"/>
      <c r="C9" s="24"/>
      <c r="D9" s="24"/>
      <c r="E9" s="25"/>
      <c r="F9" s="24"/>
      <c r="G9" s="26"/>
      <c r="H9" s="24"/>
      <c r="I9" s="24"/>
      <c r="J9" s="13"/>
    </row>
    <row r="10" spans="1:10" ht="21" customHeight="1" x14ac:dyDescent="0.3">
      <c r="A10" s="8"/>
      <c r="B10" s="24"/>
      <c r="C10" s="24"/>
      <c r="D10" s="24"/>
      <c r="E10" s="25"/>
      <c r="F10" s="24"/>
      <c r="G10" s="26"/>
      <c r="H10" s="24"/>
      <c r="I10" s="24"/>
      <c r="J10" s="13"/>
    </row>
    <row r="11" spans="1:10" ht="21" customHeight="1" x14ac:dyDescent="0.3">
      <c r="A11" s="8"/>
      <c r="B11" s="24"/>
      <c r="C11" s="24"/>
      <c r="D11" s="24"/>
      <c r="E11" s="25"/>
      <c r="F11" s="24"/>
      <c r="G11" s="26"/>
      <c r="H11" s="24"/>
      <c r="I11" s="24"/>
      <c r="J11" s="13"/>
    </row>
    <row r="12" spans="1:10" ht="21" customHeight="1" x14ac:dyDescent="0.3">
      <c r="A12" s="8"/>
      <c r="B12" s="24"/>
      <c r="C12" s="24"/>
      <c r="D12" s="24"/>
      <c r="E12" s="25"/>
      <c r="F12" s="89"/>
      <c r="G12" s="26"/>
      <c r="H12" s="24"/>
      <c r="I12" s="24"/>
      <c r="J12" s="13"/>
    </row>
    <row r="13" spans="1:10" ht="21" customHeight="1" x14ac:dyDescent="0.3">
      <c r="A13" s="8"/>
      <c r="B13" s="24"/>
      <c r="C13" s="24"/>
      <c r="D13" s="24"/>
      <c r="E13" s="25"/>
      <c r="F13" s="24"/>
      <c r="G13" s="26"/>
      <c r="H13" s="24"/>
      <c r="I13" s="24"/>
      <c r="J13" s="13"/>
    </row>
    <row r="14" spans="1:10" ht="21" customHeight="1" x14ac:dyDescent="0.3">
      <c r="A14" s="124" t="s">
        <v>153</v>
      </c>
      <c r="B14" s="125"/>
      <c r="C14" s="125"/>
      <c r="D14" s="125"/>
      <c r="E14" s="125"/>
      <c r="F14" s="126"/>
      <c r="G14" s="91">
        <f>SUM(G6:G13)</f>
        <v>0</v>
      </c>
      <c r="H14" s="92">
        <f>SUM(H6:H13)</f>
        <v>0</v>
      </c>
      <c r="I14" s="24"/>
      <c r="J14" s="90">
        <f>SUM(J6:J13)</f>
        <v>0</v>
      </c>
    </row>
    <row r="15" spans="1:10" x14ac:dyDescent="0.3">
      <c r="J15" s="30"/>
    </row>
  </sheetData>
  <mergeCells count="4">
    <mergeCell ref="A2:J2"/>
    <mergeCell ref="A14:F14"/>
    <mergeCell ref="A3:J3"/>
    <mergeCell ref="A1:J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E12" sqref="E12"/>
    </sheetView>
  </sheetViews>
  <sheetFormatPr defaultColWidth="9" defaultRowHeight="15.6" x14ac:dyDescent="0.3"/>
  <cols>
    <col min="1" max="1" width="4.88671875" style="19" customWidth="1"/>
    <col min="2" max="2" width="19" style="19" customWidth="1"/>
    <col min="3" max="3" width="13.44140625" style="35" customWidth="1"/>
    <col min="4" max="4" width="21.88671875" style="19" hidden="1" customWidth="1"/>
    <col min="5" max="5" width="35.77734375" style="34" customWidth="1"/>
    <col min="6" max="6" width="15.21875" style="19" customWidth="1"/>
    <col min="7" max="7" width="9" style="35"/>
    <col min="8" max="8" width="9" style="19"/>
    <col min="9" max="9" width="0" style="19" hidden="1" customWidth="1"/>
    <col min="10" max="10" width="17.44140625" style="19" customWidth="1"/>
    <col min="11" max="11" width="10.109375" style="19" bestFit="1" customWidth="1"/>
    <col min="12" max="16384" width="9" style="19"/>
  </cols>
  <sheetData>
    <row r="1" spans="1:10" x14ac:dyDescent="0.3">
      <c r="A1" s="132" t="s">
        <v>163</v>
      </c>
      <c r="B1" s="132"/>
      <c r="C1" s="132"/>
      <c r="D1" s="132"/>
      <c r="E1" s="132"/>
      <c r="F1" s="132"/>
      <c r="G1" s="132"/>
      <c r="H1" s="132"/>
      <c r="I1" s="132"/>
      <c r="J1" s="132"/>
    </row>
    <row r="2" spans="1:10" ht="21.6" customHeight="1" x14ac:dyDescent="0.3">
      <c r="A2" s="128" t="s">
        <v>157</v>
      </c>
      <c r="B2" s="128"/>
      <c r="C2" s="128"/>
      <c r="D2" s="128"/>
      <c r="E2" s="128"/>
      <c r="F2" s="128"/>
      <c r="G2" s="128"/>
      <c r="H2" s="128"/>
      <c r="I2" s="128"/>
      <c r="J2" s="128"/>
    </row>
    <row r="3" spans="1:10" ht="16.2" customHeight="1" x14ac:dyDescent="0.3">
      <c r="A3" s="128" t="s">
        <v>160</v>
      </c>
      <c r="B3" s="128"/>
      <c r="C3" s="128"/>
      <c r="D3" s="128"/>
      <c r="E3" s="128"/>
      <c r="F3" s="128"/>
      <c r="G3" s="128"/>
      <c r="H3" s="128"/>
      <c r="I3" s="128"/>
      <c r="J3" s="128"/>
    </row>
    <row r="5" spans="1:10" ht="46.8" x14ac:dyDescent="0.3">
      <c r="A5" s="31" t="s">
        <v>0</v>
      </c>
      <c r="B5" s="31" t="s">
        <v>1</v>
      </c>
      <c r="C5" s="31" t="s">
        <v>2</v>
      </c>
      <c r="D5" s="32" t="s">
        <v>10</v>
      </c>
      <c r="E5" s="31" t="s">
        <v>5</v>
      </c>
      <c r="F5" s="31" t="s">
        <v>154</v>
      </c>
      <c r="G5" s="31" t="s">
        <v>3</v>
      </c>
      <c r="H5" s="31" t="s">
        <v>4</v>
      </c>
      <c r="I5" s="33" t="s">
        <v>11</v>
      </c>
      <c r="J5" s="31" t="s">
        <v>121</v>
      </c>
    </row>
    <row r="6" spans="1:10" ht="21" customHeight="1" x14ac:dyDescent="0.3">
      <c r="A6" s="15"/>
      <c r="B6" s="16"/>
      <c r="C6" s="17"/>
      <c r="D6" s="17"/>
      <c r="E6" s="18"/>
      <c r="F6" s="17"/>
      <c r="G6" s="17"/>
      <c r="H6" s="16"/>
      <c r="I6" s="16"/>
      <c r="J6" s="13"/>
    </row>
    <row r="7" spans="1:10" ht="21" customHeight="1" x14ac:dyDescent="0.3">
      <c r="A7" s="15"/>
      <c r="B7" s="16"/>
      <c r="C7" s="17"/>
      <c r="D7" s="17"/>
      <c r="E7" s="18"/>
      <c r="F7" s="17"/>
      <c r="G7" s="17"/>
      <c r="H7" s="16"/>
      <c r="I7" s="16"/>
      <c r="J7" s="13"/>
    </row>
    <row r="8" spans="1:10" ht="21" customHeight="1" x14ac:dyDescent="0.3">
      <c r="A8" s="15"/>
      <c r="B8" s="16"/>
      <c r="C8" s="17"/>
      <c r="D8" s="17"/>
      <c r="E8" s="18"/>
      <c r="F8" s="17"/>
      <c r="G8" s="17"/>
      <c r="H8" s="16"/>
      <c r="I8" s="16"/>
      <c r="J8" s="13"/>
    </row>
    <row r="9" spans="1:10" ht="21" customHeight="1" x14ac:dyDescent="0.3">
      <c r="A9" s="15"/>
      <c r="B9" s="16"/>
      <c r="C9" s="17"/>
      <c r="D9" s="16"/>
      <c r="E9" s="18"/>
      <c r="F9" s="17"/>
      <c r="G9" s="17"/>
      <c r="H9" s="16"/>
      <c r="I9" s="16"/>
      <c r="J9" s="13"/>
    </row>
    <row r="10" spans="1:10" ht="21" customHeight="1" x14ac:dyDescent="0.3">
      <c r="A10" s="15"/>
      <c r="B10" s="16"/>
      <c r="C10" s="17"/>
      <c r="D10" s="16"/>
      <c r="E10" s="18"/>
      <c r="F10" s="17"/>
      <c r="G10" s="17"/>
      <c r="H10" s="16"/>
      <c r="I10" s="16"/>
      <c r="J10" s="13"/>
    </row>
    <row r="11" spans="1:10" ht="21" customHeight="1" x14ac:dyDescent="0.3">
      <c r="A11" s="15"/>
      <c r="B11" s="16"/>
      <c r="C11" s="17"/>
      <c r="D11" s="16"/>
      <c r="E11" s="18"/>
      <c r="F11" s="17"/>
      <c r="G11" s="17"/>
      <c r="H11" s="16"/>
      <c r="I11" s="16"/>
      <c r="J11" s="13"/>
    </row>
    <row r="12" spans="1:10" ht="21" customHeight="1" x14ac:dyDescent="0.3">
      <c r="A12" s="15"/>
      <c r="B12" s="16"/>
      <c r="C12" s="17"/>
      <c r="D12" s="16"/>
      <c r="E12" s="18"/>
      <c r="F12" s="17"/>
      <c r="G12" s="17"/>
      <c r="H12" s="16"/>
      <c r="I12" s="16"/>
      <c r="J12" s="13"/>
    </row>
    <row r="13" spans="1:10" ht="21" customHeight="1" x14ac:dyDescent="0.3">
      <c r="A13" s="15"/>
      <c r="B13" s="16"/>
      <c r="C13" s="17"/>
      <c r="D13" s="16"/>
      <c r="E13" s="18"/>
      <c r="F13" s="17"/>
      <c r="G13" s="17"/>
      <c r="H13" s="16"/>
      <c r="I13" s="16"/>
      <c r="J13" s="13"/>
    </row>
    <row r="14" spans="1:10" ht="21" customHeight="1" x14ac:dyDescent="0.3">
      <c r="A14" s="15"/>
      <c r="B14" s="16"/>
      <c r="C14" s="17"/>
      <c r="D14" s="16"/>
      <c r="E14" s="18"/>
      <c r="F14" s="17"/>
      <c r="G14" s="17"/>
      <c r="H14" s="16"/>
      <c r="I14" s="16"/>
      <c r="J14" s="13"/>
    </row>
    <row r="15" spans="1:10" ht="21" customHeight="1" x14ac:dyDescent="0.3">
      <c r="A15" s="15"/>
      <c r="B15" s="16"/>
      <c r="C15" s="17"/>
      <c r="D15" s="16"/>
      <c r="E15" s="18"/>
      <c r="F15" s="17"/>
      <c r="G15" s="17"/>
      <c r="H15" s="16"/>
      <c r="I15" s="16"/>
      <c r="J15" s="13"/>
    </row>
    <row r="16" spans="1:10" ht="21" customHeight="1" x14ac:dyDescent="0.3">
      <c r="A16" s="15"/>
      <c r="B16" s="16"/>
      <c r="C16" s="17"/>
      <c r="D16" s="16"/>
      <c r="E16" s="18"/>
      <c r="F16" s="17"/>
      <c r="G16" s="17"/>
      <c r="H16" s="16"/>
      <c r="I16" s="16"/>
      <c r="J16" s="13"/>
    </row>
    <row r="17" spans="1:10" ht="21" customHeight="1" x14ac:dyDescent="0.3">
      <c r="A17" s="15"/>
      <c r="B17" s="16"/>
      <c r="C17" s="17"/>
      <c r="D17" s="16"/>
      <c r="E17" s="18"/>
      <c r="F17" s="17"/>
      <c r="G17" s="17"/>
      <c r="H17" s="16"/>
      <c r="I17" s="16"/>
      <c r="J17" s="13"/>
    </row>
    <row r="18" spans="1:10" ht="21" customHeight="1" x14ac:dyDescent="0.3">
      <c r="A18" s="15"/>
      <c r="B18" s="16"/>
      <c r="C18" s="17"/>
      <c r="D18" s="16"/>
      <c r="E18" s="18"/>
      <c r="F18" s="17"/>
      <c r="G18" s="17"/>
      <c r="H18" s="16"/>
      <c r="I18" s="16"/>
      <c r="J18" s="13"/>
    </row>
    <row r="19" spans="1:10" ht="21" customHeight="1" x14ac:dyDescent="0.3">
      <c r="A19" s="15"/>
      <c r="B19" s="16"/>
      <c r="C19" s="17"/>
      <c r="D19" s="16"/>
      <c r="E19" s="18"/>
      <c r="F19" s="17"/>
      <c r="G19" s="17"/>
      <c r="H19" s="16"/>
      <c r="I19" s="16"/>
      <c r="J19" s="13"/>
    </row>
    <row r="20" spans="1:10" ht="21" customHeight="1" x14ac:dyDescent="0.3">
      <c r="A20" s="15"/>
      <c r="B20" s="16"/>
      <c r="C20" s="17"/>
      <c r="D20" s="16"/>
      <c r="E20" s="18"/>
      <c r="F20" s="17"/>
      <c r="G20" s="17"/>
      <c r="H20" s="16"/>
      <c r="I20" s="16"/>
      <c r="J20" s="13"/>
    </row>
    <row r="21" spans="1:10" ht="21" customHeight="1" x14ac:dyDescent="0.3">
      <c r="A21" s="15"/>
      <c r="B21" s="16"/>
      <c r="C21" s="17"/>
      <c r="D21" s="16"/>
      <c r="E21" s="18"/>
      <c r="F21" s="17"/>
      <c r="G21" s="17"/>
      <c r="H21" s="16"/>
      <c r="I21" s="16"/>
      <c r="J21" s="13"/>
    </row>
    <row r="22" spans="1:10" ht="21" customHeight="1" x14ac:dyDescent="0.3">
      <c r="A22" s="15"/>
      <c r="B22" s="16"/>
      <c r="C22" s="17"/>
      <c r="D22" s="16"/>
      <c r="E22" s="18"/>
      <c r="F22" s="17"/>
      <c r="G22" s="17"/>
      <c r="H22" s="16"/>
      <c r="I22" s="16"/>
      <c r="J22" s="13"/>
    </row>
    <row r="23" spans="1:10" ht="21" customHeight="1" x14ac:dyDescent="0.3">
      <c r="A23" s="15"/>
      <c r="B23" s="16"/>
      <c r="C23" s="17"/>
      <c r="D23" s="16"/>
      <c r="E23" s="18"/>
      <c r="F23" s="17"/>
      <c r="G23" s="17"/>
      <c r="H23" s="16"/>
      <c r="I23" s="16"/>
      <c r="J23" s="13"/>
    </row>
    <row r="24" spans="1:10" ht="21" customHeight="1" x14ac:dyDescent="0.3">
      <c r="A24" s="15"/>
      <c r="B24" s="16"/>
      <c r="C24" s="17"/>
      <c r="D24" s="16"/>
      <c r="E24" s="18"/>
      <c r="F24" s="17"/>
      <c r="G24" s="17"/>
      <c r="H24" s="16"/>
      <c r="I24" s="16"/>
      <c r="J24" s="13"/>
    </row>
    <row r="25" spans="1:10" ht="21" customHeight="1" x14ac:dyDescent="0.3">
      <c r="A25" s="15"/>
      <c r="B25" s="16"/>
      <c r="C25" s="17"/>
      <c r="D25" s="16"/>
      <c r="E25" s="18"/>
      <c r="F25" s="17"/>
      <c r="G25" s="17"/>
      <c r="H25" s="16"/>
      <c r="I25" s="16"/>
      <c r="J25" s="13"/>
    </row>
    <row r="26" spans="1:10" ht="21" customHeight="1" x14ac:dyDescent="0.3">
      <c r="A26" s="15"/>
      <c r="B26" s="16"/>
      <c r="C26" s="17"/>
      <c r="D26" s="16"/>
      <c r="E26" s="18"/>
      <c r="F26" s="17"/>
      <c r="G26" s="17"/>
      <c r="H26" s="16"/>
      <c r="I26" s="16"/>
      <c r="J26" s="13"/>
    </row>
    <row r="27" spans="1:10" ht="21" customHeight="1" x14ac:dyDescent="0.3">
      <c r="A27" s="15"/>
      <c r="B27" s="16"/>
      <c r="C27" s="17"/>
      <c r="D27" s="16"/>
      <c r="E27" s="18"/>
      <c r="F27" s="17"/>
      <c r="G27" s="17"/>
      <c r="H27" s="16"/>
      <c r="I27" s="16"/>
      <c r="J27" s="13"/>
    </row>
    <row r="28" spans="1:10" ht="21" customHeight="1" x14ac:dyDescent="0.3">
      <c r="A28" s="15"/>
      <c r="B28" s="16"/>
      <c r="C28" s="17"/>
      <c r="D28" s="16"/>
      <c r="E28" s="18"/>
      <c r="F28" s="17"/>
      <c r="G28" s="17"/>
      <c r="H28" s="16"/>
      <c r="I28" s="16"/>
      <c r="J28" s="13"/>
    </row>
    <row r="29" spans="1:10" ht="21" customHeight="1" x14ac:dyDescent="0.3">
      <c r="A29" s="15"/>
      <c r="B29" s="16"/>
      <c r="C29" s="17"/>
      <c r="D29" s="16"/>
      <c r="E29" s="18"/>
      <c r="F29" s="17"/>
      <c r="G29" s="17"/>
      <c r="H29" s="16"/>
      <c r="I29" s="16"/>
      <c r="J29" s="13"/>
    </row>
    <row r="30" spans="1:10" ht="21" customHeight="1" x14ac:dyDescent="0.3">
      <c r="A30" s="15"/>
      <c r="B30" s="16"/>
      <c r="C30" s="17"/>
      <c r="D30" s="16"/>
      <c r="E30" s="18"/>
      <c r="F30" s="17"/>
      <c r="G30" s="17"/>
      <c r="H30" s="16"/>
      <c r="I30" s="16"/>
      <c r="J30" s="13"/>
    </row>
    <row r="31" spans="1:10" ht="21" customHeight="1" x14ac:dyDescent="0.3">
      <c r="A31" s="15"/>
      <c r="B31" s="16"/>
      <c r="C31" s="17"/>
      <c r="D31" s="16"/>
      <c r="E31" s="18"/>
      <c r="F31" s="17"/>
      <c r="G31" s="17"/>
      <c r="H31" s="16"/>
      <c r="I31" s="16"/>
      <c r="J31" s="13"/>
    </row>
    <row r="32" spans="1:10" ht="21" customHeight="1" x14ac:dyDescent="0.3">
      <c r="A32" s="15"/>
      <c r="B32" s="16"/>
      <c r="C32" s="17"/>
      <c r="D32" s="16"/>
      <c r="E32" s="18"/>
      <c r="F32" s="17"/>
      <c r="G32" s="17"/>
      <c r="H32" s="16"/>
      <c r="I32" s="16"/>
      <c r="J32" s="13"/>
    </row>
    <row r="33" spans="1:10" ht="21" customHeight="1" x14ac:dyDescent="0.3">
      <c r="A33" s="15"/>
      <c r="B33" s="16"/>
      <c r="C33" s="17"/>
      <c r="D33" s="16"/>
      <c r="E33" s="18"/>
      <c r="F33" s="17"/>
      <c r="G33" s="17"/>
      <c r="H33" s="16"/>
      <c r="I33" s="16"/>
      <c r="J33" s="13"/>
    </row>
    <row r="34" spans="1:10" ht="21" customHeight="1" x14ac:dyDescent="0.3">
      <c r="A34" s="15"/>
      <c r="B34" s="16"/>
      <c r="C34" s="17"/>
      <c r="D34" s="16"/>
      <c r="E34" s="18"/>
      <c r="F34" s="17"/>
      <c r="G34" s="17"/>
      <c r="H34" s="16"/>
      <c r="I34" s="16"/>
      <c r="J34" s="13"/>
    </row>
    <row r="35" spans="1:10" ht="21" customHeight="1" x14ac:dyDescent="0.3">
      <c r="A35" s="15"/>
      <c r="B35" s="16"/>
      <c r="C35" s="17"/>
      <c r="D35" s="16"/>
      <c r="E35" s="18"/>
      <c r="F35" s="17"/>
      <c r="G35" s="17"/>
      <c r="H35" s="16"/>
      <c r="I35" s="27"/>
      <c r="J35" s="13"/>
    </row>
    <row r="36" spans="1:10" ht="21" customHeight="1" x14ac:dyDescent="0.3">
      <c r="A36" s="15"/>
      <c r="B36" s="16"/>
      <c r="C36" s="17"/>
      <c r="D36" s="16"/>
      <c r="E36" s="18"/>
      <c r="F36" s="17"/>
      <c r="G36" s="17"/>
      <c r="H36" s="16"/>
      <c r="I36" s="16"/>
      <c r="J36" s="13"/>
    </row>
    <row r="37" spans="1:10" ht="21" customHeight="1" x14ac:dyDescent="0.3">
      <c r="A37" s="15"/>
      <c r="B37" s="16"/>
      <c r="C37" s="17"/>
      <c r="D37" s="16"/>
      <c r="E37" s="18"/>
      <c r="F37" s="17"/>
      <c r="G37" s="17"/>
      <c r="H37" s="16"/>
      <c r="I37" s="16"/>
      <c r="J37" s="13"/>
    </row>
    <row r="38" spans="1:10" ht="21.6" customHeight="1" x14ac:dyDescent="0.3">
      <c r="A38" s="129" t="s">
        <v>114</v>
      </c>
      <c r="B38" s="130"/>
      <c r="C38" s="130"/>
      <c r="D38" s="130"/>
      <c r="E38" s="130"/>
      <c r="F38" s="131"/>
      <c r="G38" s="93">
        <f>SUM(G6:G37)</f>
        <v>0</v>
      </c>
      <c r="H38" s="16"/>
      <c r="I38" s="16"/>
      <c r="J38" s="94">
        <f>SUM(J6:J37)</f>
        <v>0</v>
      </c>
    </row>
    <row r="39" spans="1:10" x14ac:dyDescent="0.3">
      <c r="J39" s="36"/>
    </row>
  </sheetData>
  <mergeCells count="4">
    <mergeCell ref="A2:J2"/>
    <mergeCell ref="A38:F38"/>
    <mergeCell ref="A3:J3"/>
    <mergeCell ref="A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ĐỊNH MỨC HT</vt:lpstr>
      <vt:lpstr>TH CHUNG</vt:lpstr>
      <vt:lpstr>TH</vt:lpstr>
      <vt:lpstr>CÂY TRỒNG</vt:lpstr>
      <vt:lpstr>THỦY SẢN</vt:lpstr>
      <vt:lpstr>VẬT NUÔI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84974780215</dc:creator>
  <cp:lastModifiedBy>DELL</cp:lastModifiedBy>
  <cp:lastPrinted>2026-06-12T02:02:50Z</cp:lastPrinted>
  <dcterms:created xsi:type="dcterms:W3CDTF">2026-03-09T09:11:27Z</dcterms:created>
  <dcterms:modified xsi:type="dcterms:W3CDTF">2026-09-10T09:39:26Z</dcterms:modified>
</cp:coreProperties>
</file>